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БЮДЖЕТЫ\Бюджет на 2021 год\ИСПОЛНЕНИЕ 2021 ГОД\За 2021 год\Для публикации на сайт\"/>
    </mc:Choice>
  </mc:AlternateContent>
  <bookViews>
    <workbookView xWindow="0" yWindow="0" windowWidth="19035" windowHeight="10860"/>
  </bookViews>
  <sheets>
    <sheet name="Доходы 2021" sheetId="4" r:id="rId1"/>
  </sheets>
  <definedNames>
    <definedName name="_xlnm.Print_Titles" localSheetId="0">'Доходы 2021'!$7:$9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4" i="4" l="1"/>
  <c r="D164" i="4"/>
  <c r="E91" i="4"/>
  <c r="D91" i="4"/>
  <c r="C90" i="4"/>
  <c r="C91" i="4"/>
  <c r="E145" i="4" l="1"/>
  <c r="E137" i="4"/>
  <c r="D145" i="4"/>
  <c r="D137" i="4"/>
  <c r="E162" i="4"/>
  <c r="D162" i="4"/>
  <c r="G163" i="4"/>
  <c r="E160" i="4"/>
  <c r="D160" i="4"/>
  <c r="G161" i="4"/>
  <c r="E150" i="4"/>
  <c r="D150" i="4"/>
  <c r="G138" i="4"/>
  <c r="F138" i="4"/>
  <c r="F165" i="4"/>
  <c r="F154" i="4"/>
  <c r="F155" i="4"/>
  <c r="F157" i="4"/>
  <c r="G157" i="4"/>
  <c r="F151" i="4"/>
  <c r="G151" i="4"/>
  <c r="F130" i="4"/>
  <c r="F98" i="4"/>
  <c r="G100" i="4"/>
  <c r="G102" i="4"/>
  <c r="G104" i="4"/>
  <c r="G106" i="4"/>
  <c r="G108" i="4"/>
  <c r="G111" i="4"/>
  <c r="G123" i="4"/>
  <c r="E82" i="4"/>
  <c r="E81" i="4" s="1"/>
  <c r="G38" i="4"/>
  <c r="G32" i="4"/>
  <c r="G34" i="4"/>
  <c r="G35" i="4"/>
  <c r="F32" i="4"/>
  <c r="E28" i="4"/>
  <c r="E119" i="4"/>
  <c r="E116" i="4"/>
  <c r="E114" i="4"/>
  <c r="D122" i="4"/>
  <c r="D116" i="4"/>
  <c r="G118" i="4"/>
  <c r="E109" i="4"/>
  <c r="D109" i="4"/>
  <c r="D107" i="4"/>
  <c r="D105" i="4"/>
  <c r="D103" i="4"/>
  <c r="D101" i="4"/>
  <c r="D99" i="4"/>
  <c r="E96" i="4"/>
  <c r="D96" i="4"/>
  <c r="G162" i="4" l="1"/>
  <c r="G150" i="4"/>
  <c r="G160" i="4"/>
  <c r="G116" i="4"/>
  <c r="G109" i="4"/>
  <c r="G91" i="4"/>
  <c r="G89" i="4"/>
  <c r="D82" i="4"/>
  <c r="G82" i="4" s="1"/>
  <c r="D88" i="4"/>
  <c r="D87" i="4" s="1"/>
  <c r="G83" i="4"/>
  <c r="F76" i="4"/>
  <c r="G71" i="4"/>
  <c r="G72" i="4"/>
  <c r="E69" i="4"/>
  <c r="D69" i="4"/>
  <c r="G55" i="4"/>
  <c r="E54" i="4"/>
  <c r="D54" i="4"/>
  <c r="E36" i="4"/>
  <c r="D36" i="4"/>
  <c r="E33" i="4"/>
  <c r="D33" i="4"/>
  <c r="E31" i="4"/>
  <c r="D31" i="4"/>
  <c r="D22" i="4"/>
  <c r="E22" i="4"/>
  <c r="E14" i="4"/>
  <c r="E13" i="4" s="1"/>
  <c r="D14" i="4"/>
  <c r="D13" i="4" s="1"/>
  <c r="G19" i="4"/>
  <c r="F18" i="4"/>
  <c r="G31" i="4" l="1"/>
  <c r="G33" i="4"/>
  <c r="G54" i="4"/>
  <c r="D81" i="4"/>
  <c r="G81" i="4" s="1"/>
  <c r="C164" i="4"/>
  <c r="D156" i="4"/>
  <c r="E156" i="4"/>
  <c r="C156" i="4"/>
  <c r="D146" i="4"/>
  <c r="E146" i="4"/>
  <c r="C150" i="4"/>
  <c r="F150" i="4" s="1"/>
  <c r="C146" i="4"/>
  <c r="F156" i="4" l="1"/>
  <c r="G156" i="4"/>
  <c r="C13" i="4"/>
  <c r="C129" i="4"/>
  <c r="C126" i="4" s="1"/>
  <c r="F91" i="4"/>
  <c r="C74" i="4"/>
  <c r="C75" i="4"/>
  <c r="C31" i="4"/>
  <c r="F31" i="4" s="1"/>
  <c r="C24" i="4"/>
  <c r="C14" i="4"/>
  <c r="G165" i="4" l="1"/>
  <c r="F164" i="4"/>
  <c r="G159" i="4"/>
  <c r="F159" i="4"/>
  <c r="E158" i="4"/>
  <c r="D158" i="4"/>
  <c r="C158" i="4"/>
  <c r="G155" i="4"/>
  <c r="G154" i="4"/>
  <c r="G153" i="4"/>
  <c r="F153" i="4"/>
  <c r="E152" i="4"/>
  <c r="D152" i="4"/>
  <c r="C152" i="4"/>
  <c r="G149" i="4"/>
  <c r="F149" i="4"/>
  <c r="E148" i="4"/>
  <c r="D148" i="4"/>
  <c r="C148" i="4"/>
  <c r="G147" i="4"/>
  <c r="F147" i="4"/>
  <c r="F146" i="4"/>
  <c r="G146" i="4"/>
  <c r="G144" i="4"/>
  <c r="F144" i="4"/>
  <c r="E143" i="4"/>
  <c r="D143" i="4"/>
  <c r="C143" i="4"/>
  <c r="C137" i="4" s="1"/>
  <c r="G142" i="4"/>
  <c r="E140" i="4"/>
  <c r="D140" i="4"/>
  <c r="G139" i="4"/>
  <c r="G136" i="4"/>
  <c r="G135" i="4"/>
  <c r="E134" i="4"/>
  <c r="E133" i="4" s="1"/>
  <c r="E132" i="4" s="1"/>
  <c r="E131" i="4" s="1"/>
  <c r="D134" i="4"/>
  <c r="D133" i="4" s="1"/>
  <c r="C134" i="4"/>
  <c r="C133" i="4" s="1"/>
  <c r="G130" i="4"/>
  <c r="E129" i="4"/>
  <c r="F129" i="4" s="1"/>
  <c r="D129" i="4"/>
  <c r="D126" i="4" s="1"/>
  <c r="E127" i="4"/>
  <c r="E126" i="4"/>
  <c r="F126" i="4" s="1"/>
  <c r="G125" i="4"/>
  <c r="E124" i="4"/>
  <c r="D124" i="4"/>
  <c r="E122" i="4"/>
  <c r="G121" i="4"/>
  <c r="E120" i="4"/>
  <c r="D120" i="4"/>
  <c r="D119" i="4"/>
  <c r="G119" i="4" s="1"/>
  <c r="G117" i="4"/>
  <c r="G115" i="4"/>
  <c r="D114" i="4"/>
  <c r="C114" i="4"/>
  <c r="G113" i="4"/>
  <c r="E112" i="4"/>
  <c r="D112" i="4"/>
  <c r="G110" i="4"/>
  <c r="E107" i="4"/>
  <c r="E105" i="4"/>
  <c r="E103" i="4"/>
  <c r="E101" i="4"/>
  <c r="E99" i="4"/>
  <c r="G98" i="4"/>
  <c r="G97" i="4"/>
  <c r="G95" i="4"/>
  <c r="E94" i="4"/>
  <c r="D94" i="4"/>
  <c r="G93" i="4"/>
  <c r="E92" i="4"/>
  <c r="D92" i="4"/>
  <c r="E88" i="4"/>
  <c r="G86" i="4"/>
  <c r="E85" i="4"/>
  <c r="D85" i="4"/>
  <c r="D84" i="4" s="1"/>
  <c r="D80" i="4" s="1"/>
  <c r="C85" i="4"/>
  <c r="G79" i="4"/>
  <c r="F79" i="4"/>
  <c r="E78" i="4"/>
  <c r="D78" i="4"/>
  <c r="C78" i="4"/>
  <c r="C77" i="4" s="1"/>
  <c r="C73" i="4" s="1"/>
  <c r="G76" i="4"/>
  <c r="E75" i="4"/>
  <c r="F75" i="4" s="1"/>
  <c r="D75" i="4"/>
  <c r="E74" i="4"/>
  <c r="F74" i="4" s="1"/>
  <c r="D74" i="4"/>
  <c r="G70" i="4"/>
  <c r="F70" i="4"/>
  <c r="D68" i="4"/>
  <c r="C69" i="4"/>
  <c r="C68" i="4" s="1"/>
  <c r="G67" i="4"/>
  <c r="F67" i="4"/>
  <c r="E66" i="4"/>
  <c r="D66" i="4"/>
  <c r="C66" i="4"/>
  <c r="G65" i="4"/>
  <c r="F65" i="4"/>
  <c r="E64" i="4"/>
  <c r="D64" i="4"/>
  <c r="C64" i="4"/>
  <c r="G63" i="4"/>
  <c r="F63" i="4"/>
  <c r="E62" i="4"/>
  <c r="D62" i="4"/>
  <c r="C62" i="4"/>
  <c r="G60" i="4"/>
  <c r="E59" i="4"/>
  <c r="D59" i="4"/>
  <c r="G57" i="4"/>
  <c r="F57" i="4"/>
  <c r="E56" i="4"/>
  <c r="D56" i="4"/>
  <c r="C56" i="4"/>
  <c r="G53" i="4"/>
  <c r="F53" i="4"/>
  <c r="E52" i="4"/>
  <c r="D52" i="4"/>
  <c r="C52" i="4"/>
  <c r="G50" i="4"/>
  <c r="F50" i="4"/>
  <c r="E49" i="4"/>
  <c r="D49" i="4"/>
  <c r="C49" i="4"/>
  <c r="G48" i="4"/>
  <c r="F48" i="4"/>
  <c r="E47" i="4"/>
  <c r="D47" i="4"/>
  <c r="C47" i="4"/>
  <c r="G45" i="4"/>
  <c r="F45" i="4"/>
  <c r="E44" i="4"/>
  <c r="D44" i="4"/>
  <c r="C44" i="4"/>
  <c r="G42" i="4"/>
  <c r="F42" i="4"/>
  <c r="E41" i="4"/>
  <c r="D41" i="4"/>
  <c r="C41" i="4"/>
  <c r="G40" i="4"/>
  <c r="F40" i="4"/>
  <c r="E39" i="4"/>
  <c r="D39" i="4"/>
  <c r="C39" i="4"/>
  <c r="G37" i="4"/>
  <c r="F37" i="4"/>
  <c r="C36" i="4"/>
  <c r="G27" i="4"/>
  <c r="F27" i="4"/>
  <c r="E26" i="4"/>
  <c r="D26" i="4"/>
  <c r="C26" i="4"/>
  <c r="G25" i="4"/>
  <c r="F25" i="4"/>
  <c r="E24" i="4"/>
  <c r="D24" i="4"/>
  <c r="G23" i="4"/>
  <c r="F23" i="4"/>
  <c r="C22" i="4"/>
  <c r="F22" i="4" s="1"/>
  <c r="G17" i="4"/>
  <c r="F17" i="4"/>
  <c r="G16" i="4"/>
  <c r="F16" i="4"/>
  <c r="G15" i="4"/>
  <c r="F15" i="4"/>
  <c r="G14" i="4"/>
  <c r="F13" i="4"/>
  <c r="G13" i="4"/>
  <c r="G112" i="4" l="1"/>
  <c r="G101" i="4"/>
  <c r="G120" i="4"/>
  <c r="G124" i="4"/>
  <c r="E90" i="4"/>
  <c r="F90" i="4" s="1"/>
  <c r="G103" i="4"/>
  <c r="G92" i="4"/>
  <c r="G107" i="4"/>
  <c r="E21" i="4"/>
  <c r="E20" i="4" s="1"/>
  <c r="G94" i="4"/>
  <c r="G99" i="4"/>
  <c r="G105" i="4"/>
  <c r="D90" i="4"/>
  <c r="G122" i="4"/>
  <c r="E61" i="4"/>
  <c r="F44" i="4"/>
  <c r="E87" i="4"/>
  <c r="G88" i="4"/>
  <c r="E51" i="4"/>
  <c r="D51" i="4"/>
  <c r="F66" i="4"/>
  <c r="F39" i="4"/>
  <c r="G148" i="4"/>
  <c r="G75" i="4"/>
  <c r="G129" i="4"/>
  <c r="F49" i="4"/>
  <c r="F52" i="4"/>
  <c r="G114" i="4"/>
  <c r="C46" i="4"/>
  <c r="C43" i="4" s="1"/>
  <c r="F62" i="4"/>
  <c r="C145" i="4"/>
  <c r="C132" i="4" s="1"/>
  <c r="C131" i="4" s="1"/>
  <c r="D46" i="4"/>
  <c r="D43" i="4" s="1"/>
  <c r="G59" i="4"/>
  <c r="G26" i="4"/>
  <c r="G22" i="4"/>
  <c r="G24" i="4"/>
  <c r="F26" i="4"/>
  <c r="D21" i="4"/>
  <c r="D20" i="4" s="1"/>
  <c r="G39" i="4"/>
  <c r="E30" i="4"/>
  <c r="D30" i="4"/>
  <c r="G41" i="4"/>
  <c r="G44" i="4"/>
  <c r="G47" i="4"/>
  <c r="G49" i="4"/>
  <c r="G52" i="4"/>
  <c r="G56" i="4"/>
  <c r="G62" i="4"/>
  <c r="G64" i="4"/>
  <c r="G66" i="4"/>
  <c r="G69" i="4"/>
  <c r="G74" i="4"/>
  <c r="G85" i="4"/>
  <c r="G126" i="4"/>
  <c r="G134" i="4"/>
  <c r="G133" i="4"/>
  <c r="F143" i="4"/>
  <c r="G143" i="4"/>
  <c r="G152" i="4"/>
  <c r="G158" i="4"/>
  <c r="G164" i="4"/>
  <c r="G78" i="4"/>
  <c r="F158" i="4"/>
  <c r="F152" i="4"/>
  <c r="D77" i="4"/>
  <c r="D73" i="4" s="1"/>
  <c r="C84" i="4"/>
  <c r="C80" i="4" s="1"/>
  <c r="F78" i="4"/>
  <c r="F69" i="4"/>
  <c r="C61" i="4"/>
  <c r="C58" i="4" s="1"/>
  <c r="C51" i="4"/>
  <c r="F47" i="4"/>
  <c r="F41" i="4"/>
  <c r="C30" i="4"/>
  <c r="C21" i="4"/>
  <c r="C20" i="4"/>
  <c r="F14" i="4"/>
  <c r="F24" i="4"/>
  <c r="F36" i="4"/>
  <c r="E46" i="4"/>
  <c r="F56" i="4"/>
  <c r="F64" i="4"/>
  <c r="E68" i="4"/>
  <c r="E77" i="4"/>
  <c r="G145" i="4"/>
  <c r="G36" i="4"/>
  <c r="D61" i="4"/>
  <c r="D58" i="4" s="1"/>
  <c r="F148" i="4"/>
  <c r="F61" i="4" l="1"/>
  <c r="E58" i="4"/>
  <c r="G90" i="4"/>
  <c r="G51" i="4"/>
  <c r="F145" i="4"/>
  <c r="G137" i="4"/>
  <c r="F137" i="4"/>
  <c r="F131" i="4"/>
  <c r="G87" i="4"/>
  <c r="E84" i="4"/>
  <c r="F51" i="4"/>
  <c r="C12" i="4"/>
  <c r="C10" i="4" s="1"/>
  <c r="F30" i="4"/>
  <c r="G30" i="4"/>
  <c r="F20" i="4"/>
  <c r="F21" i="4"/>
  <c r="G21" i="4"/>
  <c r="G20" i="4"/>
  <c r="G46" i="4"/>
  <c r="F46" i="4"/>
  <c r="D132" i="4"/>
  <c r="G61" i="4"/>
  <c r="G77" i="4"/>
  <c r="F77" i="4"/>
  <c r="E73" i="4"/>
  <c r="E43" i="4"/>
  <c r="D12" i="4"/>
  <c r="G68" i="4"/>
  <c r="F68" i="4"/>
  <c r="F132" i="4" l="1"/>
  <c r="E80" i="4"/>
  <c r="E12" i="4" s="1"/>
  <c r="G84" i="4"/>
  <c r="G58" i="4"/>
  <c r="F58" i="4"/>
  <c r="G43" i="4"/>
  <c r="F43" i="4"/>
  <c r="G73" i="4"/>
  <c r="F73" i="4"/>
  <c r="D131" i="4"/>
  <c r="G131" i="4" s="1"/>
  <c r="G132" i="4"/>
  <c r="G80" i="4" l="1"/>
  <c r="G12" i="4"/>
  <c r="F12" i="4"/>
  <c r="E10" i="4"/>
  <c r="D10" i="4"/>
  <c r="G10" i="4" l="1"/>
  <c r="F10" i="4"/>
</calcChain>
</file>

<file path=xl/sharedStrings.xml><?xml version="1.0" encoding="utf-8"?>
<sst xmlns="http://schemas.openxmlformats.org/spreadsheetml/2006/main" count="343" uniqueCount="333">
  <si>
    <t>Наименование 
показателя</t>
  </si>
  <si>
    <t>Код дохода по бюджетной классификации</t>
  </si>
  <si>
    <t>1</t>
  </si>
  <si>
    <t>2</t>
  </si>
  <si>
    <t>3</t>
  </si>
  <si>
    <t>4</t>
  </si>
  <si>
    <t>Доходы бюджета - ИТОГО</t>
  </si>
  <si>
    <t>х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</si>
  <si>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</si>
  <si>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</si>
  <si>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</si>
  <si>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</si>
  <si>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</si>
  <si>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</si>
  <si>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</si>
  <si>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</si>
  <si>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</si>
  <si>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</si>
  <si>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</si>
  <si>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</si>
  <si>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</si>
  <si>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</si>
  <si>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</si>
  <si>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</si>
  <si>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</si>
  <si>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</si>
  <si>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</si>
  <si>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</si>
  <si>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</si>
  <si>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</si>
  <si>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</si>
  <si>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</si>
  <si>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</si>
  <si>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</si>
  <si>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</si>
  <si>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</si>
  <si>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</si>
  <si>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</si>
  <si>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</si>
  <si>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</si>
  <si>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</si>
  <si>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</si>
  <si>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</si>
  <si>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</si>
  <si>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</si>
  <si>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</si>
  <si>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</si>
  <si>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</si>
  <si>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</si>
  <si>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</si>
  <si>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</si>
  <si>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</si>
  <si>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</si>
  <si>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</si>
  <si>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</si>
  <si>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</si>
  <si>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</si>
  <si>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</si>
  <si>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</si>
  <si>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</si>
  <si>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</si>
  <si>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</si>
  <si>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</si>
  <si>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</si>
  <si>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</si>
  <si>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</si>
  <si>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</si>
  <si>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000 1110100000 0000 120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</si>
  <si>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</si>
  <si>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</si>
  <si>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</si>
  <si>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</si>
  <si>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000 1110502000 0000 120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</si>
  <si>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</si>
  <si>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</si>
  <si>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</si>
  <si>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</si>
  <si>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</si>
  <si>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</si>
  <si>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</si>
  <si>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</si>
  <si>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000 1120103001 0000 120</t>
  </si>
  <si>
    <t xml:space="preserve"> 000 1120104101 0000 120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</si>
  <si>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</si>
  <si>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</si>
  <si>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</si>
  <si>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</si>
  <si>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</si>
  <si>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</si>
  <si>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</si>
  <si>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</si>
  <si>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</si>
  <si>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</si>
  <si>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</si>
  <si>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</si>
  <si>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</si>
  <si>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</si>
  <si>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 xml:space="preserve"> 000 1140631000 0000 430</t>
  </si>
  <si>
    <t xml:space="preserve">  ШТРАФЫ, САНКЦИИ, ВОЗМЕЩЕНИЕ УЩЕРБА</t>
  </si>
  <si>
    <t xml:space="preserve"> 000 1160000000 0000 000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</si>
  <si>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</si>
  <si>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</si>
  <si>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</si>
  <si>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</si>
  <si>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Прочие неналоговые доходы</t>
  </si>
  <si>
    <t xml:space="preserve"> 000 1170500000 0000 180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</si>
  <si>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</si>
  <si>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</si>
  <si>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</si>
  <si>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</si>
  <si>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</si>
  <si>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</si>
  <si>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</si>
  <si>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</si>
  <si>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</si>
  <si>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</si>
  <si>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Субсидия бюджетам на поддержку отрасли культуры</t>
  </si>
  <si>
    <t xml:space="preserve"> 000 2022551900 0000 150</t>
  </si>
  <si>
    <t xml:space="preserve">  Прочие субсидии</t>
  </si>
  <si>
    <t xml:space="preserve"> 000 2022999900 0000 150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</si>
  <si>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</si>
  <si>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</si>
  <si>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</si>
  <si>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</si>
  <si>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</si>
  <si>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</si>
  <si>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</si>
  <si>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</si>
  <si>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</si>
  <si>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</si>
  <si>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Иные межбюджетные трансферты</t>
  </si>
  <si>
    <t xml:space="preserve"> 000 2024000000 0000 150</t>
  </si>
  <si>
    <t>(в рублях)</t>
  </si>
  <si>
    <t>5</t>
  </si>
  <si>
    <t>6</t>
  </si>
  <si>
    <t>Примечание к гр 6</t>
  </si>
  <si>
    <t>Фактически полученный доход</t>
  </si>
  <si>
    <t>000 1160202002 0000 140</t>
  </si>
  <si>
    <t>000 1060000000 0000 000</t>
  </si>
  <si>
    <t>000 1060600000 0000 110</t>
  </si>
  <si>
    <t>000 1060603000 0000 110</t>
  </si>
  <si>
    <t>000 1060604000 0000 110</t>
  </si>
  <si>
    <t xml:space="preserve"> 000 1130100000 0000 130</t>
  </si>
  <si>
    <t xml:space="preserve">  Дотации бюджетам на поддержку мер по обеспечению сбалансированности бюджетов городских округов</t>
  </si>
  <si>
    <t xml:space="preserve">  Субсидия бюджетам городских округов на поддержку отрасли культуры</t>
  </si>
  <si>
    <t xml:space="preserve">  Прочие субсидии бюджетам городских округов</t>
  </si>
  <si>
    <t xml:space="preserve">  Субвенции  бюджетам городских округов на выполнение передаваемых полномочий субъектов Российской Федерации</t>
  </si>
  <si>
    <t xml:space="preserve">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</si>
  <si>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</si>
  <si>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Субвенции бюджетам городских округов на государственную регистрацию актов гражданского состояния</t>
  </si>
  <si>
    <t>000 1160107301 0019 140</t>
  </si>
  <si>
    <t>000 1160107401 0000 140</t>
  </si>
  <si>
    <t>000 1160119301 0029 140</t>
  </si>
  <si>
    <t>000 1161105001 0000 140</t>
  </si>
  <si>
    <t xml:space="preserve"> 000 1130199000 0000 130</t>
  </si>
  <si>
    <t>000 1161012901 0000 140</t>
  </si>
  <si>
    <t>000 1160105301 0000 140</t>
  </si>
  <si>
    <t>000 1160113301 0000 140</t>
  </si>
  <si>
    <t>000 1160114301 0000 140</t>
  </si>
  <si>
    <t>000 1160115301 0000 140</t>
  </si>
  <si>
    <t>000 1160120301 0000 140</t>
  </si>
  <si>
    <t>000 1160108301 0000 140</t>
  </si>
  <si>
    <t xml:space="preserve">НАЛОГИ НА ИМУЩЕСТВО
</t>
  </si>
  <si>
    <t xml:space="preserve">Налог на имущество физических лиц
</t>
  </si>
  <si>
    <t>000 1060100000 0000 110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</si>
  <si>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городских округов
</t>
  </si>
  <si>
    <t xml:space="preserve">Земельный налог
</t>
  </si>
  <si>
    <t xml:space="preserve">Земельный налог с организаций
</t>
  </si>
  <si>
    <t xml:space="preserve">Земельный налог с организаций, обладающих земельным участком, расположенным в границах городских округов
</t>
  </si>
  <si>
    <t xml:space="preserve">Земельный налог с физических лиц
</t>
  </si>
  <si>
    <t xml:space="preserve">Земельный налог с физических лиц, обладающих земельным участком, расположенным в границах городских округов
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</si>
  <si>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
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</si>
  <si>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
</t>
  </si>
  <si>
    <t xml:space="preserve"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
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</si>
  <si>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
</t>
  </si>
  <si>
    <t xml:space="preserve">Доходы от сдачи в аренду имущества, составляющего казну городских округов (за исключением земельных участков)
</t>
  </si>
  <si>
    <t xml:space="preserve">Плата за сбросы загрязняющих веществ в водные объекты
</t>
  </si>
  <si>
    <t xml:space="preserve">Плата за размещение отходов производства
</t>
  </si>
  <si>
    <t xml:space="preserve">ДОХОДЫ ОТ ОКАЗАНИЯ ПЛАТНЫХ УСЛУГ И КОМПЕНСАЦИИ ЗАТРАТ ГОСУДАРСТВА
</t>
  </si>
  <si>
    <t xml:space="preserve">Доходы от оказания платных услуг (работ)
</t>
  </si>
  <si>
    <t xml:space="preserve">Прочие доходы от оказания платных услуг (работ)
</t>
  </si>
  <si>
    <t xml:space="preserve">Прочие доходы от компенсации затрат бюджетов городских округов
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</si>
  <si>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округов
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</si>
  <si>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
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</si>
  <si>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
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</si>
  <si>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</si>
  <si>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>000 1160105001 0000 140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</si>
  <si>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</si>
  <si>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>000 1160100001 0000 140</t>
  </si>
  <si>
    <t xml:space="preserve">Административные штрафы, установленные Кодексом Российской Федерации об административных правонарушениях
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</si>
  <si>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</si>
  <si>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</si>
  <si>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</si>
  <si>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>000 1160107001 0019 140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</si>
  <si>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</si>
  <si>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
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</si>
  <si>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</si>
  <si>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>000 1160108001 0000 140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</si>
  <si>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
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</si>
  <si>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</si>
  <si>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
</t>
  </si>
  <si>
    <t>000 1160113001 0000 140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</si>
  <si>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</si>
  <si>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>000 1160114001 0000 140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</si>
  <si>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</si>
  <si>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</si>
  <si>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>000 1160115001 0000 140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</si>
  <si>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
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</si>
  <si>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</si>
  <si>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</si>
  <si>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>000 1160119001 0029 140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</si>
  <si>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</si>
  <si>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</si>
  <si>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>000 1160120001 0000 140</t>
  </si>
  <si>
    <t>000 1160200002 0000 140</t>
  </si>
  <si>
    <t xml:space="preserve">Административные штрафы, установленные законами субъектов Российской Федерации об административных правонарушениях
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</si>
  <si>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
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</si>
  <si>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
</t>
  </si>
  <si>
    <t xml:space="preserve"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</si>
  <si>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>000 1160700000 0000 140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</si>
  <si>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</si>
  <si>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</si>
  <si>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Платежи в целях возмещения причиненного ущерба (убытков)
</t>
  </si>
  <si>
    <t>000 1161000001 0000 140</t>
  </si>
  <si>
    <t>000 1161012001 0000 140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</si>
  <si>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
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</si>
  <si>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</si>
  <si>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>000 1161012000 0000 140</t>
  </si>
  <si>
    <t>000 1161100000 0000 140</t>
  </si>
  <si>
    <t xml:space="preserve">Платежи, уплачиваемые в целях возмещения вреда
</t>
  </si>
  <si>
    <t xml:space="preserve"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
</t>
  </si>
  <si>
    <t xml:space="preserve">Невыясненные поступления, зачисляемые в бюджеты городских округов
</t>
  </si>
  <si>
    <t xml:space="preserve">Прочие неналоговые доходы бюджетов городских округов
</t>
  </si>
  <si>
    <t>Субсидии бюджетам городских округов на реализацию программ формирования современной городской среды</t>
  </si>
  <si>
    <t xml:space="preserve">Субвенции бюджетам городских округов на выплату единовременного пособия при всех формах устройства детей, лишенных родительского попечения, в семью
</t>
  </si>
  <si>
    <t xml:space="preserve">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</si>
  <si>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</si>
  <si>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>Рост показателя за счет увеличения фактически полученных доходов от  реализации продукции</t>
  </si>
  <si>
    <t>Увеличение поступлений в связи с премиальными выплатами по итогам года</t>
  </si>
  <si>
    <t>Уменьшенее показателя в связи с  уменьшением количества  договоров аренды имущества</t>
  </si>
  <si>
    <t>Сведения о фактических поступлениях доходов бюджета Пограничного муниципальногоокруга в 2021 году в сравнении с первоначально утвержденными значениями</t>
  </si>
  <si>
    <t>Первоначальный бюджет 2021 года</t>
  </si>
  <si>
    <t>Уточненный  бюджет 2021 года</t>
  </si>
  <si>
    <t>Кассовое исполнение бюджета 2021 года</t>
  </si>
  <si>
    <t>Процент исполнения к первоначальному бюджету 2021 года</t>
  </si>
  <si>
    <t>Процент исполнения к уточненному бюджету 2021 года</t>
  </si>
  <si>
    <t>Налог, взимаемый с налогоплательщиков, выбравших в качестве объекта налогооблажения доходы</t>
  </si>
  <si>
    <t>000 1050101101 0000 110</t>
  </si>
  <si>
    <t>Налог, взимаемый с применением упращенной системы налогооблажения</t>
  </si>
  <si>
    <t>000 105010000 0000 110</t>
  </si>
  <si>
    <t xml:space="preserve"> 000 1170504014 0000 180</t>
  </si>
  <si>
    <t>000 1160701014 0000 140</t>
  </si>
  <si>
    <t xml:space="preserve"> 000 1140631214 0000 430</t>
  </si>
  <si>
    <t xml:space="preserve"> 000 1140601214 0000 430</t>
  </si>
  <si>
    <t xml:space="preserve"> 000 1130299414 0000 130</t>
  </si>
  <si>
    <t xml:space="preserve"> 000 1130199414 0000 130</t>
  </si>
  <si>
    <t xml:space="preserve"> 000 1110507414 0000 120</t>
  </si>
  <si>
    <t xml:space="preserve"> 000 1110502414 0000 120</t>
  </si>
  <si>
    <t xml:space="preserve"> 000 1110501214 0000 120</t>
  </si>
  <si>
    <t xml:space="preserve"> 000 1110104014 0000 120</t>
  </si>
  <si>
    <t>000 1060604214 0000 110</t>
  </si>
  <si>
    <t>000 1060603214 0000 110</t>
  </si>
  <si>
    <t>000 1060102014 0000 110</t>
  </si>
  <si>
    <t xml:space="preserve"> 000 2021500214 0000 150</t>
  </si>
  <si>
    <t xml:space="preserve"> 000 2022551914 0000 150</t>
  </si>
  <si>
    <t>000 2022555514 0000 150</t>
  </si>
  <si>
    <t xml:space="preserve"> 000 2022999914 0000 150</t>
  </si>
  <si>
    <t xml:space="preserve"> 000 2023002414 0000 150</t>
  </si>
  <si>
    <t xml:space="preserve"> 000 2023002914 0000 150</t>
  </si>
  <si>
    <t xml:space="preserve"> 000 2023512014 0000 150</t>
  </si>
  <si>
    <t>000 2023526014 0000 150</t>
  </si>
  <si>
    <t xml:space="preserve"> 000 2023593014 0000 150</t>
  </si>
  <si>
    <t>000 2024530314 0000 150</t>
  </si>
  <si>
    <t>000 2023530414 0000 150</t>
  </si>
  <si>
    <t>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</si>
  <si>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000 2022509714 0000 150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</si>
  <si>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</si>
  <si>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000 2023511814 0000 150</t>
  </si>
  <si>
    <t>000 2023511800 0000 150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</si>
  <si>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</si>
  <si>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муниципальных округов на проведение Всероссийской переписи населения 2020 года</t>
  </si>
  <si>
    <t>000 2023546914 0000 150</t>
  </si>
  <si>
    <t>000 2023546900 0000 150</t>
  </si>
  <si>
    <t xml:space="preserve"> 000 1170104014 0000 180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</si>
  <si>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</si>
  <si>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000 1010208001 0000 110</t>
  </si>
  <si>
    <t xml:space="preserve">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</si>
  <si>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</si>
  <si>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</si>
  <si>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000 1050102001 0000 110</t>
  </si>
  <si>
    <t xml:space="preserve">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</si>
  <si>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</si>
  <si>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</si>
  <si>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</si>
  <si>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</si>
  <si>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</si>
  <si>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000 1080400001 0000 110</t>
  </si>
  <si>
    <t xml:space="preserve"> 000 1080402001 0000 110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</si>
  <si>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</si>
  <si>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</si>
  <si>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</si>
  <si>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000 1140200000 0000 000</t>
  </si>
  <si>
    <t xml:space="preserve"> 000 1140204014 0000 410</t>
  </si>
  <si>
    <t xml:space="preserve"> 000 1140204314 0000 410</t>
  </si>
  <si>
    <t>000 1160106301 0000 140</t>
  </si>
  <si>
    <t>000 1160106001 0000 140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</si>
  <si>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</si>
  <si>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</si>
  <si>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</si>
  <si>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</si>
  <si>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</si>
  <si>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000 1160119401 0029 140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</si>
  <si>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</si>
  <si>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 xml:space="preserve"> 000 1160709014 0000 140</t>
  </si>
  <si>
    <t>000 1161012301 0000 140</t>
  </si>
  <si>
    <t xml:space="preserve">  Прочие дотации бюджетам муниципальных округов</t>
  </si>
  <si>
    <t xml:space="preserve"> 000 2021999914 0000 150</t>
  </si>
  <si>
    <t xml:space="preserve">  Субсидии бюджетам муниципальных округов на строительство и реконструкцию (модернизацию) объектов питьевого водоснабжения</t>
  </si>
  <si>
    <t xml:space="preserve"> 000 2022524314 0000 150</t>
  </si>
  <si>
    <t xml:space="preserve">  Единая субвенция бюджетам муниципальных округов из бюджета субъекта Российской Федерации</t>
  </si>
  <si>
    <t xml:space="preserve"> 000 2023690014 0000 150</t>
  </si>
  <si>
    <t xml:space="preserve">  Единая субвенция местным бюджетам из бюджета субъекта Российской Федерации</t>
  </si>
  <si>
    <t xml:space="preserve"> 000 2023690000 0000 150</t>
  </si>
  <si>
    <t xml:space="preserve">  Прочие субвенции бюджетам муниципальных округов</t>
  </si>
  <si>
    <t xml:space="preserve">  Прочие субвенции</t>
  </si>
  <si>
    <t xml:space="preserve"> 000 2023999914 0000 150</t>
  </si>
  <si>
    <t xml:space="preserve"> 000 2023999900 0000 150</t>
  </si>
  <si>
    <t xml:space="preserve">Отменен  Федеральным законом от 02.07.2021 N 305-ФЗ
</t>
  </si>
  <si>
    <t>Рост дохода в связи  с отменой ЕНВД</t>
  </si>
  <si>
    <t>Перевыполнение  за счет поступлений недоимки</t>
  </si>
  <si>
    <t>Уменьшение показателей в связи с уменьшением размера ставок за аренду земельных участков</t>
  </si>
  <si>
    <t xml:space="preserve">  Налог, взимаемый в связи с применением патентной системы налогообложения, зачисляемый в бюджеты муниципальных районов </t>
  </si>
  <si>
    <t>Уменьшение показателя в связи с уменьшением количества желающих, воспользоваться  социально значимыми услугами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</si>
</sst>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"/>
  </numFmts>
  <fonts count="21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DD9C4"/>
        <bgColor indexed="64"/>
      </patternFill>
    </fill>
  </fills>
  <borders count="5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74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 shrinkToFit="1"/>
    </xf>
    <xf numFmtId="4" fontId="7" fillId="0" borderId="20">
      <alignment horizontal="right" shrinkToFit="1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 shrinkToFit="1"/>
    </xf>
    <xf numFmtId="4" fontId="7" fillId="0" borderId="31">
      <alignment horizontal="right" shrinkToFit="1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49" fontId="7" fillId="0" borderId="30">
      <alignment horizontal="center" shrinkToFit="1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 shrinkToFit="1"/>
    </xf>
    <xf numFmtId="4" fontId="7" fillId="0" borderId="38">
      <alignment horizontal="right" shrinkToFit="1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0" fontId="7" fillId="0" borderId="32">
      <alignment horizontal="left" wrapText="1" indent="2"/>
    </xf>
    <xf numFmtId="0" fontId="10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>
      <alignment shrinkToFit="1"/>
    </xf>
    <xf numFmtId="4" fontId="7" fillId="0" borderId="24">
      <alignment horizontal="right" shrinkToFit="1"/>
    </xf>
    <xf numFmtId="4" fontId="7" fillId="0" borderId="25">
      <alignment horizontal="right" shrinkToFit="1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 shrinkToFit="1"/>
    </xf>
    <xf numFmtId="4" fontId="7" fillId="0" borderId="46">
      <alignment horizontal="right" shrinkToFit="1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 wrapText="1"/>
    </xf>
    <xf numFmtId="0" fontId="5" fillId="0" borderId="1">
      <alignment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49" fontId="7" fillId="0" borderId="2">
      <alignment wrapText="1"/>
    </xf>
    <xf numFmtId="0" fontId="14" fillId="0" borderId="0"/>
    <xf numFmtId="0" fontId="14" fillId="0" borderId="0"/>
    <xf numFmtId="0" fontId="14" fillId="0" borderId="0"/>
    <xf numFmtId="0" fontId="12" fillId="0" borderId="1"/>
    <xf numFmtId="0" fontId="12" fillId="0" borderId="1"/>
    <xf numFmtId="0" fontId="13" fillId="3" borderId="1"/>
    <xf numFmtId="0" fontId="12" fillId="0" borderId="1"/>
    <xf numFmtId="0" fontId="13" fillId="3" borderId="1">
      <alignment shrinkToFit="1"/>
    </xf>
    <xf numFmtId="49" fontId="7" fillId="0" borderId="2">
      <alignment horizontal="center"/>
    </xf>
  </cellStyleXfs>
  <cellXfs count="94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5" fillId="0" borderId="1" xfId="7" applyNumberFormat="1" applyProtection="1"/>
    <xf numFmtId="0" fontId="7" fillId="0" borderId="17" xfId="37" applyNumberFormat="1" applyProtection="1">
      <alignment horizontal="left" wrapText="1"/>
    </xf>
    <xf numFmtId="49" fontId="7" fillId="0" borderId="19" xfId="39" applyNumberFormat="1" applyProtection="1">
      <alignment horizontal="center"/>
    </xf>
    <xf numFmtId="4" fontId="7" fillId="0" borderId="16" xfId="40" applyNumberFormat="1" applyProtection="1">
      <alignment horizontal="right" shrinkToFit="1"/>
    </xf>
    <xf numFmtId="0" fontId="7" fillId="0" borderId="22" xfId="43" applyNumberFormat="1" applyProtection="1">
      <alignment horizontal="left" wrapText="1" indent="1"/>
    </xf>
    <xf numFmtId="49" fontId="7" fillId="0" borderId="24" xfId="45" applyNumberFormat="1" applyProtection="1">
      <alignment horizontal="center"/>
    </xf>
    <xf numFmtId="0" fontId="7" fillId="0" borderId="20" xfId="48" applyNumberFormat="1" applyProtection="1">
      <alignment horizontal="left" wrapText="1" indent="2"/>
    </xf>
    <xf numFmtId="49" fontId="7" fillId="0" borderId="16" xfId="50" applyNumberFormat="1" applyProtection="1">
      <alignment horizontal="center"/>
    </xf>
    <xf numFmtId="0" fontId="1" fillId="0" borderId="1" xfId="1" applyNumberFormat="1" applyBorder="1" applyProtection="1"/>
    <xf numFmtId="0" fontId="2" fillId="0" borderId="1" xfId="2" applyNumberFormat="1" applyBorder="1" applyProtection="1">
      <alignment horizontal="center" wrapText="1"/>
    </xf>
    <xf numFmtId="0" fontId="7" fillId="0" borderId="1" xfId="12" applyNumberFormat="1" applyBorder="1" applyProtection="1">
      <alignment horizontal="left"/>
    </xf>
    <xf numFmtId="0" fontId="7" fillId="0" borderId="1" xfId="21" applyNumberFormat="1" applyBorder="1" applyProtection="1">
      <alignment horizontal="right"/>
    </xf>
    <xf numFmtId="49" fontId="7" fillId="0" borderId="1" xfId="23" applyNumberFormat="1" applyBorder="1" applyProtection="1"/>
    <xf numFmtId="49" fontId="7" fillId="0" borderId="1" xfId="31" applyNumberFormat="1" applyBorder="1" applyProtection="1"/>
    <xf numFmtId="0" fontId="5" fillId="0" borderId="1" xfId="7" applyNumberFormat="1" applyBorder="1" applyProtection="1"/>
    <xf numFmtId="0" fontId="2" fillId="0" borderId="1" xfId="2" applyBorder="1" applyAlignment="1">
      <alignment wrapText="1"/>
    </xf>
    <xf numFmtId="49" fontId="7" fillId="0" borderId="30" xfId="35" applyNumberFormat="1" applyBorder="1" applyProtection="1">
      <alignment horizontal="center" vertical="center" wrapText="1"/>
    </xf>
    <xf numFmtId="49" fontId="7" fillId="0" borderId="48" xfId="36" applyNumberFormat="1" applyBorder="1" applyProtection="1">
      <alignment horizontal="center" vertical="center" wrapText="1"/>
    </xf>
    <xf numFmtId="165" fontId="15" fillId="0" borderId="47" xfId="16" applyNumberFormat="1" applyFont="1" applyBorder="1" applyAlignment="1" applyProtection="1">
      <alignment horizontal="center"/>
    </xf>
    <xf numFmtId="49" fontId="15" fillId="0" borderId="30" xfId="35" applyNumberFormat="1" applyFont="1" applyBorder="1" applyProtection="1">
      <alignment horizontal="center" vertical="center" wrapText="1"/>
    </xf>
    <xf numFmtId="49" fontId="15" fillId="0" borderId="48" xfId="36" applyNumberFormat="1" applyFont="1" applyBorder="1" applyProtection="1">
      <alignment horizontal="center" vertical="center" wrapText="1"/>
    </xf>
    <xf numFmtId="0" fontId="15" fillId="0" borderId="47" xfId="11" applyNumberFormat="1" applyFont="1" applyBorder="1" applyAlignment="1" applyProtection="1">
      <alignment horizontal="center" vertical="center"/>
    </xf>
    <xf numFmtId="0" fontId="17" fillId="0" borderId="1" xfId="5" applyNumberFormat="1" applyFont="1" applyAlignment="1" applyProtection="1">
      <alignment horizontal="right"/>
    </xf>
    <xf numFmtId="49" fontId="7" fillId="0" borderId="52" xfId="36" applyNumberFormat="1" applyBorder="1" applyProtection="1">
      <alignment horizontal="center" vertical="center" wrapText="1"/>
    </xf>
    <xf numFmtId="4" fontId="7" fillId="0" borderId="47" xfId="41" applyNumberFormat="1" applyBorder="1" applyProtection="1">
      <alignment horizontal="right" shrinkToFit="1"/>
    </xf>
    <xf numFmtId="4" fontId="7" fillId="0" borderId="16" xfId="40" applyNumberFormat="1" applyFill="1" applyProtection="1">
      <alignment horizontal="right" shrinkToFit="1"/>
    </xf>
    <xf numFmtId="0" fontId="5" fillId="0" borderId="47" xfId="7" applyNumberFormat="1" applyBorder="1" applyProtection="1"/>
    <xf numFmtId="0" fontId="18" fillId="0" borderId="47" xfId="7" applyNumberFormat="1" applyFont="1" applyBorder="1" applyAlignment="1" applyProtection="1">
      <alignment vertical="top" wrapText="1"/>
    </xf>
    <xf numFmtId="0" fontId="18" fillId="0" borderId="47" xfId="7" applyNumberFormat="1" applyFont="1" applyBorder="1" applyAlignment="1" applyProtection="1">
      <alignment wrapText="1"/>
    </xf>
    <xf numFmtId="0" fontId="15" fillId="0" borderId="20" xfId="48" applyNumberFormat="1" applyFont="1" applyProtection="1">
      <alignment horizontal="left" wrapText="1" indent="2"/>
    </xf>
    <xf numFmtId="49" fontId="15" fillId="0" borderId="16" xfId="50" applyNumberFormat="1" applyFont="1" applyProtection="1">
      <alignment horizontal="center"/>
    </xf>
    <xf numFmtId="0" fontId="18" fillId="0" borderId="47" xfId="7" applyNumberFormat="1" applyFont="1" applyBorder="1" applyAlignment="1" applyProtection="1">
      <alignment vertical="center" wrapText="1"/>
    </xf>
    <xf numFmtId="0" fontId="7" fillId="4" borderId="20" xfId="48" applyNumberFormat="1" applyFill="1" applyProtection="1">
      <alignment horizontal="left" wrapText="1" indent="2"/>
    </xf>
    <xf numFmtId="49" fontId="7" fillId="4" borderId="16" xfId="50" applyNumberFormat="1" applyFill="1" applyProtection="1">
      <alignment horizontal="center"/>
    </xf>
    <xf numFmtId="4" fontId="7" fillId="4" borderId="16" xfId="40" applyNumberFormat="1" applyFill="1" applyProtection="1">
      <alignment horizontal="right" shrinkToFit="1"/>
    </xf>
    <xf numFmtId="4" fontId="7" fillId="4" borderId="47" xfId="41" applyNumberFormat="1" applyFill="1" applyBorder="1" applyProtection="1">
      <alignment horizontal="right" shrinkToFit="1"/>
    </xf>
    <xf numFmtId="165" fontId="15" fillId="4" borderId="47" xfId="16" applyNumberFormat="1" applyFont="1" applyFill="1" applyBorder="1" applyAlignment="1" applyProtection="1">
      <alignment horizontal="center"/>
    </xf>
    <xf numFmtId="0" fontId="5" fillId="4" borderId="47" xfId="7" applyNumberFormat="1" applyFill="1" applyBorder="1" applyProtection="1"/>
    <xf numFmtId="0" fontId="7" fillId="0" borderId="20" xfId="48" applyNumberFormat="1" applyFill="1" applyProtection="1">
      <alignment horizontal="left" wrapText="1" indent="2"/>
    </xf>
    <xf numFmtId="49" fontId="7" fillId="0" borderId="16" xfId="50" applyNumberFormat="1" applyFill="1" applyProtection="1">
      <alignment horizontal="center"/>
    </xf>
    <xf numFmtId="4" fontId="7" fillId="0" borderId="47" xfId="41" applyNumberFormat="1" applyFill="1" applyBorder="1" applyProtection="1">
      <alignment horizontal="right" shrinkToFit="1"/>
    </xf>
    <xf numFmtId="165" fontId="15" fillId="0" borderId="47" xfId="16" applyNumberFormat="1" applyFont="1" applyFill="1" applyBorder="1" applyAlignment="1" applyProtection="1">
      <alignment horizontal="center"/>
    </xf>
    <xf numFmtId="0" fontId="5" fillId="0" borderId="47" xfId="7" applyNumberFormat="1" applyFill="1" applyBorder="1" applyProtection="1"/>
    <xf numFmtId="0" fontId="0" fillId="0" borderId="0" xfId="0" applyFill="1" applyProtection="1">
      <protection locked="0"/>
    </xf>
    <xf numFmtId="0" fontId="7" fillId="0" borderId="20" xfId="48" applyNumberFormat="1" applyAlignment="1" applyProtection="1">
      <alignment horizontal="left" vertical="center" wrapText="1" indent="2"/>
    </xf>
    <xf numFmtId="0" fontId="18" fillId="0" borderId="47" xfId="7" applyNumberFormat="1" applyFont="1" applyFill="1" applyBorder="1" applyAlignment="1" applyProtection="1">
      <alignment vertical="center" wrapText="1"/>
    </xf>
    <xf numFmtId="49" fontId="15" fillId="0" borderId="16" xfId="50" applyNumberFormat="1" applyFont="1" applyFill="1" applyProtection="1">
      <alignment horizontal="center"/>
    </xf>
    <xf numFmtId="0" fontId="7" fillId="0" borderId="20" xfId="48" applyNumberFormat="1" applyAlignment="1" applyProtection="1">
      <alignment horizontal="left" vertical="top" wrapText="1" indent="2"/>
    </xf>
    <xf numFmtId="0" fontId="7" fillId="0" borderId="20" xfId="48" applyNumberFormat="1" applyFill="1" applyAlignment="1" applyProtection="1">
      <alignment horizontal="left" vertical="top" wrapText="1" indent="2"/>
    </xf>
    <xf numFmtId="0" fontId="18" fillId="0" borderId="47" xfId="7" applyNumberFormat="1" applyFont="1" applyFill="1" applyBorder="1" applyAlignment="1" applyProtection="1">
      <alignment wrapText="1"/>
    </xf>
    <xf numFmtId="0" fontId="18" fillId="0" borderId="1" xfId="7" applyNumberFormat="1" applyFont="1" applyBorder="1" applyAlignment="1" applyProtection="1">
      <alignment wrapText="1"/>
    </xf>
    <xf numFmtId="0" fontId="18" fillId="4" borderId="47" xfId="7" applyNumberFormat="1" applyFont="1" applyFill="1" applyBorder="1" applyAlignment="1" applyProtection="1">
      <alignment wrapText="1"/>
    </xf>
    <xf numFmtId="0" fontId="18" fillId="4" borderId="47" xfId="7" applyNumberFormat="1" applyFont="1" applyFill="1" applyBorder="1" applyAlignment="1" applyProtection="1">
      <alignment vertical="center" wrapText="1"/>
    </xf>
    <xf numFmtId="0" fontId="7" fillId="0" borderId="20" xfId="48" applyNumberFormat="1" applyAlignment="1" applyProtection="1">
      <alignment horizontal="left" wrapText="1" indent="2"/>
    </xf>
    <xf numFmtId="49" fontId="7" fillId="0" borderId="16" xfId="50" applyNumberFormat="1" applyAlignment="1" applyProtection="1">
      <alignment horizontal="center" vertical="center"/>
    </xf>
    <xf numFmtId="4" fontId="7" fillId="0" borderId="16" xfId="40" applyNumberFormat="1" applyAlignment="1" applyProtection="1">
      <alignment horizontal="right" vertical="center" shrinkToFit="1"/>
    </xf>
    <xf numFmtId="4" fontId="7" fillId="0" borderId="47" xfId="41" applyNumberFormat="1" applyBorder="1" applyAlignment="1" applyProtection="1">
      <alignment horizontal="right" vertical="center" shrinkToFit="1"/>
    </xf>
    <xf numFmtId="165" fontId="15" fillId="0" borderId="47" xfId="16" applyNumberFormat="1" applyFont="1" applyBorder="1" applyAlignment="1" applyProtection="1">
      <alignment horizontal="center" vertical="center"/>
    </xf>
    <xf numFmtId="0" fontId="7" fillId="5" borderId="20" xfId="48" applyNumberFormat="1" applyFill="1" applyProtection="1">
      <alignment horizontal="left" wrapText="1" indent="2"/>
    </xf>
    <xf numFmtId="49" fontId="7" fillId="5" borderId="16" xfId="50" applyNumberFormat="1" applyFill="1" applyProtection="1">
      <alignment horizontal="center"/>
    </xf>
    <xf numFmtId="4" fontId="7" fillId="5" borderId="16" xfId="40" applyNumberFormat="1" applyFill="1" applyProtection="1">
      <alignment horizontal="right" shrinkToFit="1"/>
    </xf>
    <xf numFmtId="4" fontId="7" fillId="5" borderId="47" xfId="41" applyNumberFormat="1" applyFill="1" applyBorder="1" applyProtection="1">
      <alignment horizontal="right" shrinkToFit="1"/>
    </xf>
    <xf numFmtId="165" fontId="15" fillId="5" borderId="47" xfId="16" applyNumberFormat="1" applyFont="1" applyFill="1" applyBorder="1" applyAlignment="1" applyProtection="1">
      <alignment horizontal="center"/>
    </xf>
    <xf numFmtId="0" fontId="5" fillId="5" borderId="47" xfId="7" applyNumberFormat="1" applyFill="1" applyBorder="1" applyProtection="1"/>
    <xf numFmtId="0" fontId="15" fillId="0" borderId="20" xfId="48" applyNumberFormat="1" applyFont="1" applyFill="1" applyProtection="1">
      <alignment horizontal="left" wrapText="1" indent="2"/>
    </xf>
    <xf numFmtId="0" fontId="7" fillId="6" borderId="20" xfId="48" applyNumberFormat="1" applyFill="1" applyProtection="1">
      <alignment horizontal="left" wrapText="1" indent="2"/>
    </xf>
    <xf numFmtId="49" fontId="7" fillId="6" borderId="16" xfId="50" applyNumberFormat="1" applyFill="1" applyProtection="1">
      <alignment horizontal="center"/>
    </xf>
    <xf numFmtId="4" fontId="7" fillId="6" borderId="16" xfId="40" applyNumberFormat="1" applyFill="1" applyProtection="1">
      <alignment horizontal="right" shrinkToFit="1"/>
    </xf>
    <xf numFmtId="4" fontId="7" fillId="6" borderId="47" xfId="41" applyNumberFormat="1" applyFill="1" applyBorder="1" applyProtection="1">
      <alignment horizontal="right" shrinkToFit="1"/>
    </xf>
    <xf numFmtId="165" fontId="15" fillId="6" borderId="47" xfId="16" applyNumberFormat="1" applyFont="1" applyFill="1" applyBorder="1" applyAlignment="1" applyProtection="1">
      <alignment horizontal="center"/>
    </xf>
    <xf numFmtId="0" fontId="5" fillId="6" borderId="47" xfId="7" applyNumberFormat="1" applyFill="1" applyBorder="1" applyProtection="1"/>
    <xf numFmtId="0" fontId="16" fillId="0" borderId="1" xfId="5" applyNumberFormat="1" applyFont="1" applyBorder="1" applyAlignment="1" applyProtection="1">
      <alignment horizontal="center"/>
    </xf>
    <xf numFmtId="0" fontId="4" fillId="0" borderId="1" xfId="5" applyNumberFormat="1" applyBorder="1" applyAlignment="1" applyProtection="1">
      <alignment horizontal="center"/>
    </xf>
    <xf numFmtId="0" fontId="0" fillId="0" borderId="0" xfId="0" applyAlignment="1"/>
    <xf numFmtId="49" fontId="7" fillId="0" borderId="47" xfId="35" applyNumberFormat="1" applyBorder="1" applyAlignment="1" applyProtection="1">
      <alignment horizontal="center" vertical="center" wrapText="1"/>
    </xf>
    <xf numFmtId="49" fontId="7" fillId="0" borderId="47" xfId="35" applyBorder="1" applyAlignment="1">
      <alignment horizontal="center" vertical="center" wrapText="1"/>
    </xf>
    <xf numFmtId="49" fontId="7" fillId="0" borderId="50" xfId="35" applyNumberFormat="1" applyBorder="1" applyAlignment="1" applyProtection="1">
      <alignment horizontal="center" vertical="center" wrapText="1"/>
    </xf>
    <xf numFmtId="0" fontId="0" fillId="0" borderId="53" xfId="0" applyBorder="1" applyAlignment="1">
      <alignment vertical="center"/>
    </xf>
    <xf numFmtId="49" fontId="15" fillId="0" borderId="54" xfId="35" applyNumberFormat="1" applyFont="1" applyBorder="1" applyAlignment="1" applyProtection="1">
      <alignment horizontal="center" vertical="center" wrapText="1"/>
    </xf>
    <xf numFmtId="0" fontId="0" fillId="0" borderId="49" xfId="0" applyBorder="1" applyAlignment="1">
      <alignment vertical="center"/>
    </xf>
    <xf numFmtId="0" fontId="20" fillId="0" borderId="55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49" fontId="7" fillId="0" borderId="54" xfId="35" applyNumberFormat="1" applyBorder="1" applyAlignment="1" applyProtection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15" fillId="0" borderId="54" xfId="11" applyNumberFormat="1" applyFont="1" applyBorder="1" applyAlignment="1" applyProtection="1">
      <alignment horizontal="center" vertical="center" wrapText="1"/>
    </xf>
    <xf numFmtId="0" fontId="15" fillId="0" borderId="54" xfId="7" applyNumberFormat="1" applyFont="1" applyBorder="1" applyAlignment="1" applyProtection="1">
      <alignment horizontal="center" vertical="center" wrapText="1"/>
    </xf>
    <xf numFmtId="0" fontId="19" fillId="0" borderId="49" xfId="0" applyFont="1" applyBorder="1" applyAlignment="1">
      <alignment horizontal="center" vertical="center"/>
    </xf>
    <xf numFmtId="0" fontId="7" fillId="4" borderId="20" xfId="48" applyNumberFormat="1" applyFill="1" applyAlignment="1" applyProtection="1">
      <alignment horizontal="left" vertical="center" wrapText="1" indent="2"/>
    </xf>
    <xf numFmtId="0" fontId="18" fillId="0" borderId="47" xfId="7" applyNumberFormat="1" applyFont="1" applyBorder="1" applyAlignment="1" applyProtection="1">
      <alignment horizontal="center" vertical="top" wrapText="1"/>
    </xf>
    <xf numFmtId="0" fontId="15" fillId="0" borderId="20" xfId="48" applyNumberFormat="1" applyFont="1" applyAlignment="1" applyProtection="1">
      <alignment horizontal="left" vertical="center" wrapText="1" indent="2"/>
    </xf>
    <xf numFmtId="0" fontId="7" fillId="0" borderId="20" xfId="48" applyNumberFormat="1" applyFill="1" applyAlignment="1" applyProtection="1">
      <alignment horizontal="left" vertical="center" wrapText="1" indent="2"/>
    </xf>
  </cellXfs>
  <cellStyles count="174">
    <cellStyle name="br" xfId="167"/>
    <cellStyle name="col" xfId="166"/>
    <cellStyle name="st171" xfId="158"/>
    <cellStyle name="st172" xfId="164"/>
    <cellStyle name="style0" xfId="168"/>
    <cellStyle name="td" xfId="169"/>
    <cellStyle name="tr" xfId="165"/>
    <cellStyle name="xl100" xfId="67"/>
    <cellStyle name="xl101" xfId="82"/>
    <cellStyle name="xl102" xfId="73"/>
    <cellStyle name="xl103" xfId="84"/>
    <cellStyle name="xl104" xfId="61"/>
    <cellStyle name="xl105" xfId="74"/>
    <cellStyle name="xl106" xfId="62"/>
    <cellStyle name="xl107" xfId="87"/>
    <cellStyle name="xl108" xfId="93"/>
    <cellStyle name="xl109" xfId="89"/>
    <cellStyle name="xl110" xfId="96"/>
    <cellStyle name="xl111" xfId="98"/>
    <cellStyle name="xl112" xfId="85"/>
    <cellStyle name="xl113" xfId="88"/>
    <cellStyle name="xl114" xfId="94"/>
    <cellStyle name="xl115" xfId="99"/>
    <cellStyle name="xl116" xfId="86"/>
    <cellStyle name="xl117" xfId="95"/>
    <cellStyle name="xl118" xfId="90"/>
    <cellStyle name="xl119" xfId="97"/>
    <cellStyle name="xl120" xfId="100"/>
    <cellStyle name="xl121" xfId="172"/>
    <cellStyle name="xl122" xfId="91"/>
    <cellStyle name="xl123" xfId="92"/>
    <cellStyle name="xl124" xfId="101"/>
    <cellStyle name="xl125" xfId="124"/>
    <cellStyle name="xl126" xfId="128"/>
    <cellStyle name="xl127" xfId="132"/>
    <cellStyle name="xl128" xfId="138"/>
    <cellStyle name="xl129" xfId="139"/>
    <cellStyle name="xl130" xfId="140"/>
    <cellStyle name="xl131" xfId="142"/>
    <cellStyle name="xl132" xfId="102"/>
    <cellStyle name="xl133" xfId="105"/>
    <cellStyle name="xl134" xfId="108"/>
    <cellStyle name="xl135" xfId="110"/>
    <cellStyle name="xl136" xfId="115"/>
    <cellStyle name="xl137" xfId="117"/>
    <cellStyle name="xl138" xfId="119"/>
    <cellStyle name="xl139" xfId="120"/>
    <cellStyle name="xl140" xfId="125"/>
    <cellStyle name="xl141" xfId="129"/>
    <cellStyle name="xl142" xfId="133"/>
    <cellStyle name="xl143" xfId="141"/>
    <cellStyle name="xl144" xfId="144"/>
    <cellStyle name="xl145" xfId="148"/>
    <cellStyle name="xl146" xfId="152"/>
    <cellStyle name="xl147" xfId="156"/>
    <cellStyle name="xl148" xfId="106"/>
    <cellStyle name="xl149" xfId="109"/>
    <cellStyle name="xl150" xfId="111"/>
    <cellStyle name="xl151" xfId="116"/>
    <cellStyle name="xl152" xfId="118"/>
    <cellStyle name="xl153" xfId="121"/>
    <cellStyle name="xl154" xfId="126"/>
    <cellStyle name="xl155" xfId="130"/>
    <cellStyle name="xl156" xfId="134"/>
    <cellStyle name="xl157" xfId="136"/>
    <cellStyle name="xl158" xfId="143"/>
    <cellStyle name="xl159" xfId="145"/>
    <cellStyle name="xl160" xfId="146"/>
    <cellStyle name="xl161" xfId="147"/>
    <cellStyle name="xl162" xfId="149"/>
    <cellStyle name="xl163" xfId="150"/>
    <cellStyle name="xl164" xfId="151"/>
    <cellStyle name="xl165" xfId="153"/>
    <cellStyle name="xl166" xfId="154"/>
    <cellStyle name="xl167" xfId="155"/>
    <cellStyle name="xl168" xfId="157"/>
    <cellStyle name="xl169" xfId="104"/>
    <cellStyle name="xl170" xfId="112"/>
    <cellStyle name="xl171" xfId="122"/>
    <cellStyle name="xl172" xfId="127"/>
    <cellStyle name="xl173" xfId="131"/>
    <cellStyle name="xl174" xfId="135"/>
    <cellStyle name="xl175" xfId="173"/>
    <cellStyle name="xl176" xfId="162"/>
    <cellStyle name="xl177" xfId="159"/>
    <cellStyle name="xl178" xfId="160"/>
    <cellStyle name="xl179" xfId="163"/>
    <cellStyle name="xl180" xfId="161"/>
    <cellStyle name="xl181" xfId="113"/>
    <cellStyle name="xl182" xfId="103"/>
    <cellStyle name="xl183" xfId="114"/>
    <cellStyle name="xl184" xfId="123"/>
    <cellStyle name="xl185" xfId="137"/>
    <cellStyle name="xl186" xfId="107"/>
    <cellStyle name="xl21" xfId="170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7"/>
    <cellStyle name="xl30" xfId="43"/>
    <cellStyle name="xl31" xfId="48"/>
    <cellStyle name="xl32" xfId="171"/>
    <cellStyle name="xl33" xfId="13"/>
    <cellStyle name="xl34" xfId="30"/>
    <cellStyle name="xl35" xfId="38"/>
    <cellStyle name="xl36" xfId="44"/>
    <cellStyle name="xl37" xfId="49"/>
    <cellStyle name="xl38" xfId="52"/>
    <cellStyle name="xl39" xfId="31"/>
    <cellStyle name="xl40" xfId="23"/>
    <cellStyle name="xl41" xfId="39"/>
    <cellStyle name="xl42" xfId="45"/>
    <cellStyle name="xl43" xfId="50"/>
    <cellStyle name="xl44" xfId="36"/>
    <cellStyle name="xl45" xfId="40"/>
    <cellStyle name="xl46" xfId="53"/>
    <cellStyle name="xl47" xfId="55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1"/>
    <cellStyle name="xl69" xfId="46"/>
    <cellStyle name="xl70" xfId="42"/>
    <cellStyle name="xl71" xfId="47"/>
    <cellStyle name="xl72" xfId="51"/>
    <cellStyle name="xl73" xfId="54"/>
    <cellStyle name="xl74" xfId="6"/>
    <cellStyle name="xl75" xfId="17"/>
    <cellStyle name="xl76" xfId="24"/>
    <cellStyle name="xl77" xfId="18"/>
    <cellStyle name="xl78" xfId="56"/>
    <cellStyle name="xl79" xfId="59"/>
    <cellStyle name="xl80" xfId="63"/>
    <cellStyle name="xl81" xfId="75"/>
    <cellStyle name="xl82" xfId="77"/>
    <cellStyle name="xl83" xfId="70"/>
    <cellStyle name="xl84" xfId="57"/>
    <cellStyle name="xl85" xfId="68"/>
    <cellStyle name="xl86" xfId="76"/>
    <cellStyle name="xl87" xfId="78"/>
    <cellStyle name="xl88" xfId="71"/>
    <cellStyle name="xl89" xfId="83"/>
    <cellStyle name="xl90" xfId="58"/>
    <cellStyle name="xl91" xfId="64"/>
    <cellStyle name="xl92" xfId="79"/>
    <cellStyle name="xl93" xfId="72"/>
    <cellStyle name="xl94" xfId="60"/>
    <cellStyle name="xl95" xfId="65"/>
    <cellStyle name="xl96" xfId="80"/>
    <cellStyle name="xl97" xfId="66"/>
    <cellStyle name="xl98" xfId="69"/>
    <cellStyle name="xl99" xfId="81"/>
    <cellStyle name="Обычный" xfId="0" builtinId="0"/>
  </cellStyles>
  <dxfs count="0"/>
  <tableStyles count="0"/>
  <colors>
    <mruColors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5"/>
  <sheetViews>
    <sheetView tabSelected="1" topLeftCell="A4" zoomScale="90" zoomScaleNormal="90" zoomScaleSheetLayoutView="100" workbookViewId="0">
      <pane xSplit="2" ySplit="6" topLeftCell="C160" activePane="bottomRight" state="frozen"/>
      <selection activeCell="A4" sqref="A4"/>
      <selection pane="topRight" activeCell="C4" sqref="C4"/>
      <selection pane="bottomLeft" activeCell="A10" sqref="A10"/>
      <selection pane="bottomRight" activeCell="A154" sqref="A154"/>
    </sheetView>
  </sheetViews>
  <sheetFormatPr defaultRowHeight="15" x14ac:dyDescent="0.25"/>
  <cols>
    <col min="1" max="1" width="50.85546875" style="1" customWidth="1"/>
    <col min="2" max="2" width="21.85546875" style="1" customWidth="1"/>
    <col min="3" max="3" width="16.28515625" style="1" customWidth="1"/>
    <col min="4" max="4" width="17.28515625" style="1" customWidth="1"/>
    <col min="5" max="5" width="18.7109375" style="1" customWidth="1"/>
    <col min="6" max="6" width="14.140625" style="1" customWidth="1"/>
    <col min="7" max="7" width="14.85546875" style="1" customWidth="1"/>
    <col min="8" max="8" width="21.140625" style="1" customWidth="1"/>
    <col min="9" max="9" width="17.5703125" style="1" customWidth="1"/>
    <col min="10" max="16384" width="9.140625" style="1"/>
  </cols>
  <sheetData>
    <row r="1" spans="1:8" ht="17.100000000000001" customHeight="1" x14ac:dyDescent="0.25">
      <c r="A1" s="11"/>
      <c r="B1" s="18"/>
      <c r="C1" s="18"/>
      <c r="D1" s="12"/>
      <c r="E1" s="2"/>
      <c r="F1" s="2"/>
      <c r="G1" s="2"/>
      <c r="H1" s="3"/>
    </row>
    <row r="2" spans="1:8" ht="14.1" customHeight="1" x14ac:dyDescent="0.25">
      <c r="A2" s="13"/>
      <c r="B2" s="16"/>
      <c r="C2" s="16"/>
      <c r="D2" s="14"/>
      <c r="E2" s="2"/>
      <c r="F2" s="2"/>
      <c r="G2" s="2"/>
      <c r="H2" s="3"/>
    </row>
    <row r="3" spans="1:8" ht="14.1" customHeight="1" x14ac:dyDescent="0.25">
      <c r="A3" s="13"/>
      <c r="B3" s="15"/>
      <c r="C3" s="15"/>
      <c r="D3" s="14"/>
      <c r="E3" s="2"/>
      <c r="F3" s="2"/>
      <c r="G3" s="2"/>
      <c r="H3" s="3"/>
    </row>
    <row r="4" spans="1:8" ht="15" customHeight="1" x14ac:dyDescent="0.25">
      <c r="A4" s="17"/>
      <c r="B4" s="17"/>
      <c r="C4" s="17"/>
      <c r="D4" s="17"/>
      <c r="E4" s="2"/>
      <c r="F4" s="2"/>
      <c r="G4" s="2"/>
      <c r="H4" s="3"/>
    </row>
    <row r="5" spans="1:8" ht="12.95" customHeight="1" x14ac:dyDescent="0.25">
      <c r="A5" s="74" t="s">
        <v>240</v>
      </c>
      <c r="B5" s="75"/>
      <c r="C5" s="75"/>
      <c r="D5" s="75"/>
      <c r="E5" s="75"/>
      <c r="F5" s="76"/>
      <c r="G5" s="76"/>
      <c r="H5" s="76"/>
    </row>
    <row r="6" spans="1:8" ht="24.75" customHeight="1" x14ac:dyDescent="0.25">
      <c r="A6" s="11"/>
      <c r="B6" s="13"/>
      <c r="C6" s="15"/>
      <c r="D6" s="15"/>
      <c r="E6" s="2"/>
      <c r="F6" s="2"/>
      <c r="G6" s="25" t="s">
        <v>132</v>
      </c>
      <c r="H6" s="3"/>
    </row>
    <row r="7" spans="1:8" ht="11.45" customHeight="1" x14ac:dyDescent="0.25">
      <c r="A7" s="77" t="s">
        <v>0</v>
      </c>
      <c r="B7" s="77" t="s">
        <v>1</v>
      </c>
      <c r="C7" s="79" t="s">
        <v>241</v>
      </c>
      <c r="D7" s="81" t="s">
        <v>242</v>
      </c>
      <c r="E7" s="83" t="s">
        <v>243</v>
      </c>
      <c r="F7" s="85" t="s">
        <v>244</v>
      </c>
      <c r="G7" s="87" t="s">
        <v>245</v>
      </c>
      <c r="H7" s="88" t="s">
        <v>135</v>
      </c>
    </row>
    <row r="8" spans="1:8" ht="84" customHeight="1" x14ac:dyDescent="0.25">
      <c r="A8" s="78"/>
      <c r="B8" s="78"/>
      <c r="C8" s="80"/>
      <c r="D8" s="82"/>
      <c r="E8" s="84"/>
      <c r="F8" s="86"/>
      <c r="G8" s="82"/>
      <c r="H8" s="89"/>
    </row>
    <row r="9" spans="1:8" ht="11.45" customHeight="1" thickBot="1" x14ac:dyDescent="0.3">
      <c r="A9" s="19" t="s">
        <v>2</v>
      </c>
      <c r="B9" s="22" t="s">
        <v>3</v>
      </c>
      <c r="C9" s="20" t="s">
        <v>4</v>
      </c>
      <c r="D9" s="23" t="s">
        <v>5</v>
      </c>
      <c r="E9" s="23" t="s">
        <v>133</v>
      </c>
      <c r="F9" s="26" t="s">
        <v>134</v>
      </c>
      <c r="G9" s="24">
        <v>7</v>
      </c>
      <c r="H9" s="29"/>
    </row>
    <row r="10" spans="1:8" ht="21.75" customHeight="1" x14ac:dyDescent="0.25">
      <c r="A10" s="4" t="s">
        <v>6</v>
      </c>
      <c r="B10" s="5" t="s">
        <v>7</v>
      </c>
      <c r="C10" s="6">
        <f>C12+C131</f>
        <v>795664621.22000003</v>
      </c>
      <c r="D10" s="6">
        <f>D12+D131</f>
        <v>859860181.39999998</v>
      </c>
      <c r="E10" s="6">
        <f>E12+E131</f>
        <v>855150814.56000006</v>
      </c>
      <c r="F10" s="27">
        <f>E10/C10*100</f>
        <v>107.47628985297717</v>
      </c>
      <c r="G10" s="21">
        <f>E10/D10*100</f>
        <v>99.452310161364579</v>
      </c>
      <c r="H10" s="29"/>
    </row>
    <row r="11" spans="1:8" ht="15" customHeight="1" x14ac:dyDescent="0.25">
      <c r="A11" s="7" t="s">
        <v>8</v>
      </c>
      <c r="B11" s="8"/>
      <c r="C11" s="8"/>
      <c r="D11" s="8"/>
      <c r="E11" s="8"/>
      <c r="F11" s="27"/>
      <c r="G11" s="21"/>
      <c r="H11" s="29"/>
    </row>
    <row r="12" spans="1:8" s="46" customFormat="1" x14ac:dyDescent="0.25">
      <c r="A12" s="61" t="s">
        <v>9</v>
      </c>
      <c r="B12" s="62" t="s">
        <v>10</v>
      </c>
      <c r="C12" s="63">
        <f>C13+C20+C30+C51+C58+C68+C73+C90+C43+C80+C126</f>
        <v>313285460</v>
      </c>
      <c r="D12" s="63">
        <f>D13+D20+D30+D51+D58+D68+D73+D90+D43+D80+D126</f>
        <v>334304700</v>
      </c>
      <c r="E12" s="63">
        <f>E13+E20+E30+E51+E58+E68+E73+E90+E43+E80+E126</f>
        <v>355740087.06999999</v>
      </c>
      <c r="F12" s="64">
        <f t="shared" ref="F12:F18" si="0">E12/C12*100</f>
        <v>113.55141954880384</v>
      </c>
      <c r="G12" s="65">
        <f t="shared" ref="G12:G19" si="1">E12/D12*100</f>
        <v>106.41193111254492</v>
      </c>
      <c r="H12" s="66"/>
    </row>
    <row r="13" spans="1:8" s="46" customFormat="1" ht="34.5" x14ac:dyDescent="0.25">
      <c r="A13" s="68" t="s">
        <v>11</v>
      </c>
      <c r="B13" s="36" t="s">
        <v>12</v>
      </c>
      <c r="C13" s="37">
        <f>C15+C16+C17+C18</f>
        <v>256000000</v>
      </c>
      <c r="D13" s="37">
        <f>D14</f>
        <v>280000000</v>
      </c>
      <c r="E13" s="37">
        <f>E14</f>
        <v>296034269.44999999</v>
      </c>
      <c r="F13" s="38">
        <f t="shared" si="0"/>
        <v>115.63838650390625</v>
      </c>
      <c r="G13" s="39">
        <f t="shared" si="1"/>
        <v>105.72652480357144</v>
      </c>
      <c r="H13" s="52" t="s">
        <v>238</v>
      </c>
    </row>
    <row r="14" spans="1:8" x14ac:dyDescent="0.25">
      <c r="A14" s="9" t="s">
        <v>13</v>
      </c>
      <c r="B14" s="10" t="s">
        <v>14</v>
      </c>
      <c r="C14" s="6">
        <f>C15+C16+C17+C18</f>
        <v>256000000</v>
      </c>
      <c r="D14" s="6">
        <f>D15+D16+D17+D18+D19</f>
        <v>280000000</v>
      </c>
      <c r="E14" s="6">
        <f>E15+E16+E17+E18+E19</f>
        <v>296034269.44999999</v>
      </c>
      <c r="F14" s="27">
        <f t="shared" si="0"/>
        <v>115.63838650390625</v>
      </c>
      <c r="G14" s="21">
        <f t="shared" si="1"/>
        <v>105.72652480357144</v>
      </c>
      <c r="H14" s="29"/>
    </row>
    <row r="15" spans="1:8" ht="72" customHeight="1" x14ac:dyDescent="0.25">
      <c r="A15" s="9" t="s">
        <v>15</v>
      </c>
      <c r="B15" s="10" t="s">
        <v>16</v>
      </c>
      <c r="C15" s="6">
        <v>253900800</v>
      </c>
      <c r="D15" s="6">
        <v>275654000</v>
      </c>
      <c r="E15" s="6">
        <v>289618816.54000002</v>
      </c>
      <c r="F15" s="27">
        <f t="shared" si="0"/>
        <v>114.06770539517797</v>
      </c>
      <c r="G15" s="21">
        <f t="shared" si="1"/>
        <v>105.06606707684271</v>
      </c>
      <c r="H15" s="31"/>
    </row>
    <row r="16" spans="1:8" ht="117.75" customHeight="1" x14ac:dyDescent="0.25">
      <c r="A16" s="47" t="s">
        <v>17</v>
      </c>
      <c r="B16" s="10" t="s">
        <v>18</v>
      </c>
      <c r="C16" s="6">
        <v>1024000</v>
      </c>
      <c r="D16" s="6">
        <v>861000</v>
      </c>
      <c r="E16" s="6">
        <v>649350</v>
      </c>
      <c r="F16" s="27">
        <f t="shared" si="0"/>
        <v>63.4130859375</v>
      </c>
      <c r="G16" s="21">
        <f t="shared" si="1"/>
        <v>75.41811846689896</v>
      </c>
      <c r="H16" s="30"/>
    </row>
    <row r="17" spans="1:8" ht="44.25" customHeight="1" x14ac:dyDescent="0.25">
      <c r="A17" s="9" t="s">
        <v>19</v>
      </c>
      <c r="B17" s="10" t="s">
        <v>20</v>
      </c>
      <c r="C17" s="6">
        <v>972800</v>
      </c>
      <c r="D17" s="6">
        <v>1761000</v>
      </c>
      <c r="E17" s="6">
        <v>1953262.52</v>
      </c>
      <c r="F17" s="27">
        <f t="shared" si="0"/>
        <v>200.78767680921055</v>
      </c>
      <c r="G17" s="21">
        <f t="shared" si="1"/>
        <v>110.91780352072686</v>
      </c>
      <c r="H17" s="31"/>
    </row>
    <row r="18" spans="1:8" ht="81.75" customHeight="1" x14ac:dyDescent="0.25">
      <c r="A18" s="9" t="s">
        <v>21</v>
      </c>
      <c r="B18" s="10" t="s">
        <v>22</v>
      </c>
      <c r="C18" s="6">
        <v>102400</v>
      </c>
      <c r="D18" s="6">
        <v>0</v>
      </c>
      <c r="E18" s="6">
        <v>0</v>
      </c>
      <c r="F18" s="27">
        <f t="shared" si="0"/>
        <v>0</v>
      </c>
      <c r="G18" s="21">
        <v>0</v>
      </c>
      <c r="H18" s="29"/>
    </row>
    <row r="19" spans="1:8" ht="93.75" customHeight="1" x14ac:dyDescent="0.25">
      <c r="A19" s="32" t="s">
        <v>284</v>
      </c>
      <c r="B19" s="33" t="s">
        <v>285</v>
      </c>
      <c r="C19" s="6"/>
      <c r="D19" s="6">
        <v>1724000</v>
      </c>
      <c r="E19" s="6">
        <v>3812840.39</v>
      </c>
      <c r="F19" s="27"/>
      <c r="G19" s="21">
        <f t="shared" si="1"/>
        <v>221.16243561484922</v>
      </c>
      <c r="H19" s="29"/>
    </row>
    <row r="20" spans="1:8" s="46" customFormat="1" ht="29.25" customHeight="1" x14ac:dyDescent="0.25">
      <c r="A20" s="68" t="s">
        <v>23</v>
      </c>
      <c r="B20" s="69" t="s">
        <v>24</v>
      </c>
      <c r="C20" s="70">
        <f>C22+C24+C26</f>
        <v>8720160</v>
      </c>
      <c r="D20" s="70">
        <f>D21</f>
        <v>8400000</v>
      </c>
      <c r="E20" s="70">
        <f>E21</f>
        <v>8707536.8000000007</v>
      </c>
      <c r="F20" s="71">
        <f t="shared" ref="F20:F27" si="2">E20/C20*100</f>
        <v>99.855241188235084</v>
      </c>
      <c r="G20" s="72">
        <f t="shared" ref="G20:G27" si="3">E20/D20*100</f>
        <v>103.66115238095239</v>
      </c>
      <c r="H20" s="52"/>
    </row>
    <row r="21" spans="1:8" ht="29.25" customHeight="1" x14ac:dyDescent="0.25">
      <c r="A21" s="47" t="s">
        <v>25</v>
      </c>
      <c r="B21" s="10" t="s">
        <v>26</v>
      </c>
      <c r="C21" s="6">
        <f>C22+C24+C26</f>
        <v>8720160</v>
      </c>
      <c r="D21" s="6">
        <f>D22+D24+D26</f>
        <v>8400000</v>
      </c>
      <c r="E21" s="6">
        <f>E22+E24+E26+E29</f>
        <v>8707536.8000000007</v>
      </c>
      <c r="F21" s="27">
        <f t="shared" si="2"/>
        <v>99.855241188235084</v>
      </c>
      <c r="G21" s="21">
        <f t="shared" si="3"/>
        <v>103.66115238095239</v>
      </c>
      <c r="H21" s="29"/>
    </row>
    <row r="22" spans="1:8" ht="70.5" customHeight="1" x14ac:dyDescent="0.25">
      <c r="A22" s="47" t="s">
        <v>27</v>
      </c>
      <c r="B22" s="10" t="s">
        <v>28</v>
      </c>
      <c r="C22" s="6">
        <f>C23</f>
        <v>3287500</v>
      </c>
      <c r="D22" s="6">
        <f>D23</f>
        <v>3501000</v>
      </c>
      <c r="E22" s="6">
        <f>E23</f>
        <v>4019917.86</v>
      </c>
      <c r="F22" s="27">
        <f t="shared" si="2"/>
        <v>122.27887026615969</v>
      </c>
      <c r="G22" s="21">
        <f t="shared" si="3"/>
        <v>114.82198971722364</v>
      </c>
      <c r="H22" s="52"/>
    </row>
    <row r="23" spans="1:8" ht="101.25" customHeight="1" x14ac:dyDescent="0.25">
      <c r="A23" s="47" t="s">
        <v>29</v>
      </c>
      <c r="B23" s="10" t="s">
        <v>30</v>
      </c>
      <c r="C23" s="6">
        <v>3287500</v>
      </c>
      <c r="D23" s="6">
        <v>3501000</v>
      </c>
      <c r="E23" s="6">
        <v>4019917.86</v>
      </c>
      <c r="F23" s="27">
        <f t="shared" si="2"/>
        <v>122.27887026615969</v>
      </c>
      <c r="G23" s="21">
        <f t="shared" si="3"/>
        <v>114.82198971722364</v>
      </c>
      <c r="H23" s="31"/>
    </row>
    <row r="24" spans="1:8" ht="79.5" customHeight="1" x14ac:dyDescent="0.25">
      <c r="A24" s="47" t="s">
        <v>31</v>
      </c>
      <c r="B24" s="10" t="s">
        <v>32</v>
      </c>
      <c r="C24" s="6">
        <f>C25</f>
        <v>33137</v>
      </c>
      <c r="D24" s="6">
        <f>D25</f>
        <v>27000</v>
      </c>
      <c r="E24" s="6">
        <f>E25</f>
        <v>28271.01</v>
      </c>
      <c r="F24" s="27">
        <f t="shared" si="2"/>
        <v>85.315538521893956</v>
      </c>
      <c r="G24" s="21">
        <f t="shared" si="3"/>
        <v>104.70744444444445</v>
      </c>
      <c r="H24" s="52"/>
    </row>
    <row r="25" spans="1:8" ht="114" customHeight="1" x14ac:dyDescent="0.25">
      <c r="A25" s="47" t="s">
        <v>33</v>
      </c>
      <c r="B25" s="10" t="s">
        <v>34</v>
      </c>
      <c r="C25" s="6">
        <v>33137</v>
      </c>
      <c r="D25" s="6">
        <v>27000</v>
      </c>
      <c r="E25" s="6">
        <v>28271.01</v>
      </c>
      <c r="F25" s="27">
        <f t="shared" si="2"/>
        <v>85.315538521893956</v>
      </c>
      <c r="G25" s="21">
        <f t="shared" si="3"/>
        <v>104.70744444444445</v>
      </c>
      <c r="H25" s="31"/>
    </row>
    <row r="26" spans="1:8" ht="67.5" customHeight="1" x14ac:dyDescent="0.25">
      <c r="A26" s="47" t="s">
        <v>35</v>
      </c>
      <c r="B26" s="10" t="s">
        <v>36</v>
      </c>
      <c r="C26" s="6">
        <f>C27</f>
        <v>5399523</v>
      </c>
      <c r="D26" s="6">
        <f>D27</f>
        <v>4872000</v>
      </c>
      <c r="E26" s="6">
        <f>E27</f>
        <v>5344847.12</v>
      </c>
      <c r="F26" s="27">
        <f t="shared" si="2"/>
        <v>98.987394256863055</v>
      </c>
      <c r="G26" s="21">
        <f t="shared" si="3"/>
        <v>109.70540065681445</v>
      </c>
      <c r="H26" s="29"/>
    </row>
    <row r="27" spans="1:8" ht="106.5" customHeight="1" x14ac:dyDescent="0.25">
      <c r="A27" s="47" t="s">
        <v>37</v>
      </c>
      <c r="B27" s="10" t="s">
        <v>38</v>
      </c>
      <c r="C27" s="6">
        <v>5399523</v>
      </c>
      <c r="D27" s="6">
        <v>4872000</v>
      </c>
      <c r="E27" s="6">
        <v>5344847.12</v>
      </c>
      <c r="F27" s="27">
        <f t="shared" si="2"/>
        <v>98.987394256863055</v>
      </c>
      <c r="G27" s="21">
        <f t="shared" si="3"/>
        <v>109.70540065681445</v>
      </c>
      <c r="H27" s="31"/>
    </row>
    <row r="28" spans="1:8" ht="76.5" customHeight="1" x14ac:dyDescent="0.25">
      <c r="A28" s="47" t="s">
        <v>39</v>
      </c>
      <c r="B28" s="10" t="s">
        <v>40</v>
      </c>
      <c r="C28" s="6">
        <v>0</v>
      </c>
      <c r="D28" s="6">
        <v>0</v>
      </c>
      <c r="E28" s="6">
        <f>E29</f>
        <v>-685499.19</v>
      </c>
      <c r="F28" s="27"/>
      <c r="G28" s="21"/>
      <c r="H28" s="29"/>
    </row>
    <row r="29" spans="1:8" ht="98.25" customHeight="1" x14ac:dyDescent="0.25">
      <c r="A29" s="47" t="s">
        <v>41</v>
      </c>
      <c r="B29" s="10" t="s">
        <v>42</v>
      </c>
      <c r="C29" s="6">
        <v>0</v>
      </c>
      <c r="D29" s="6">
        <v>0</v>
      </c>
      <c r="E29" s="6">
        <v>-685499.19</v>
      </c>
      <c r="F29" s="27"/>
      <c r="G29" s="21"/>
      <c r="H29" s="29"/>
    </row>
    <row r="30" spans="1:8" ht="21.75" customHeight="1" x14ac:dyDescent="0.25">
      <c r="A30" s="35" t="s">
        <v>43</v>
      </c>
      <c r="B30" s="36" t="s">
        <v>44</v>
      </c>
      <c r="C30" s="37">
        <f>C36+C39+C41+C31</f>
        <v>4514000</v>
      </c>
      <c r="D30" s="37">
        <f>D36+D39+D41+D31</f>
        <v>9900000</v>
      </c>
      <c r="E30" s="37">
        <f>E36+E39+E41+E31</f>
        <v>10938024.789999999</v>
      </c>
      <c r="F30" s="38">
        <f t="shared" ref="F30:F58" si="4">E30/C30*100</f>
        <v>242.31335378821441</v>
      </c>
      <c r="G30" s="39">
        <f t="shared" ref="G30:G72" si="5">E30/D30*100</f>
        <v>110.48509888888888</v>
      </c>
      <c r="H30" s="40"/>
    </row>
    <row r="31" spans="1:8" ht="31.5" customHeight="1" x14ac:dyDescent="0.25">
      <c r="A31" s="41" t="s">
        <v>248</v>
      </c>
      <c r="B31" s="42" t="s">
        <v>249</v>
      </c>
      <c r="C31" s="28">
        <f>C32</f>
        <v>262000</v>
      </c>
      <c r="D31" s="28">
        <f>D32+D34+D35</f>
        <v>650000</v>
      </c>
      <c r="E31" s="28">
        <f>E32+E34+E35</f>
        <v>647232.40999999992</v>
      </c>
      <c r="F31" s="27">
        <f t="shared" si="4"/>
        <v>247.03527099236641</v>
      </c>
      <c r="G31" s="21">
        <f t="shared" si="5"/>
        <v>99.574216923076904</v>
      </c>
      <c r="H31" s="52" t="s">
        <v>328</v>
      </c>
    </row>
    <row r="32" spans="1:8" ht="32.25" customHeight="1" x14ac:dyDescent="0.25">
      <c r="A32" s="41" t="s">
        <v>246</v>
      </c>
      <c r="B32" s="42" t="s">
        <v>247</v>
      </c>
      <c r="C32" s="28">
        <v>262000</v>
      </c>
      <c r="D32" s="28">
        <v>529490</v>
      </c>
      <c r="E32" s="28">
        <v>488160.13</v>
      </c>
      <c r="F32" s="27">
        <f t="shared" si="4"/>
        <v>186.32066030534352</v>
      </c>
      <c r="G32" s="21">
        <f t="shared" si="5"/>
        <v>92.194400271959807</v>
      </c>
      <c r="H32" s="45"/>
    </row>
    <row r="33" spans="1:9" ht="38.25" customHeight="1" x14ac:dyDescent="0.25">
      <c r="A33" s="67" t="s">
        <v>288</v>
      </c>
      <c r="B33" s="49" t="s">
        <v>289</v>
      </c>
      <c r="C33" s="28">
        <v>0</v>
      </c>
      <c r="D33" s="28">
        <f>D34</f>
        <v>120500</v>
      </c>
      <c r="E33" s="28">
        <f>E34</f>
        <v>159070.21</v>
      </c>
      <c r="F33" s="27"/>
      <c r="G33" s="21">
        <f t="shared" si="5"/>
        <v>132.00847302904563</v>
      </c>
      <c r="H33" s="45"/>
    </row>
    <row r="34" spans="1:9" ht="52.5" customHeight="1" x14ac:dyDescent="0.25">
      <c r="A34" s="67" t="s">
        <v>286</v>
      </c>
      <c r="B34" s="49" t="s">
        <v>287</v>
      </c>
      <c r="C34" s="28">
        <v>0</v>
      </c>
      <c r="D34" s="28">
        <v>120500</v>
      </c>
      <c r="E34" s="28">
        <v>159070.21</v>
      </c>
      <c r="F34" s="27"/>
      <c r="G34" s="21">
        <f t="shared" si="5"/>
        <v>132.00847302904563</v>
      </c>
      <c r="H34" s="45"/>
    </row>
    <row r="35" spans="1:9" ht="46.5" customHeight="1" x14ac:dyDescent="0.25">
      <c r="A35" s="67" t="s">
        <v>290</v>
      </c>
      <c r="B35" s="49" t="s">
        <v>291</v>
      </c>
      <c r="C35" s="28">
        <v>0</v>
      </c>
      <c r="D35" s="28">
        <v>10</v>
      </c>
      <c r="E35" s="28">
        <v>2.0699999999999998</v>
      </c>
      <c r="F35" s="27"/>
      <c r="G35" s="21">
        <f t="shared" si="5"/>
        <v>20.7</v>
      </c>
      <c r="H35" s="45"/>
    </row>
    <row r="36" spans="1:9" ht="37.5" customHeight="1" x14ac:dyDescent="0.25">
      <c r="A36" s="47" t="s">
        <v>45</v>
      </c>
      <c r="B36" s="10" t="s">
        <v>46</v>
      </c>
      <c r="C36" s="6">
        <f>C37</f>
        <v>1998000</v>
      </c>
      <c r="D36" s="6">
        <f>D37+D38</f>
        <v>2800000</v>
      </c>
      <c r="E36" s="6">
        <f>E37+E38</f>
        <v>2773245.0399999996</v>
      </c>
      <c r="F36" s="27">
        <f t="shared" si="4"/>
        <v>138.80105305305304</v>
      </c>
      <c r="G36" s="21">
        <f t="shared" si="5"/>
        <v>99.044465714285707</v>
      </c>
      <c r="H36" s="91" t="s">
        <v>327</v>
      </c>
    </row>
    <row r="37" spans="1:9" ht="29.25" customHeight="1" x14ac:dyDescent="0.25">
      <c r="A37" s="9" t="s">
        <v>45</v>
      </c>
      <c r="B37" s="10" t="s">
        <v>47</v>
      </c>
      <c r="C37" s="6">
        <v>1998000</v>
      </c>
      <c r="D37" s="6">
        <v>2799800</v>
      </c>
      <c r="E37" s="6">
        <v>2773122.53</v>
      </c>
      <c r="F37" s="27">
        <f t="shared" si="4"/>
        <v>138.79492142142141</v>
      </c>
      <c r="G37" s="21">
        <f t="shared" si="5"/>
        <v>99.047165154653896</v>
      </c>
      <c r="H37" s="31"/>
      <c r="I37" s="53"/>
    </row>
    <row r="38" spans="1:9" ht="45.75" customHeight="1" x14ac:dyDescent="0.25">
      <c r="A38" s="9" t="s">
        <v>292</v>
      </c>
      <c r="B38" s="10" t="s">
        <v>293</v>
      </c>
      <c r="C38" s="6"/>
      <c r="D38" s="6">
        <v>200</v>
      </c>
      <c r="E38" s="6">
        <v>122.51</v>
      </c>
      <c r="F38" s="27"/>
      <c r="G38" s="21">
        <f t="shared" si="5"/>
        <v>61.255000000000003</v>
      </c>
      <c r="H38" s="31"/>
      <c r="I38" s="53"/>
    </row>
    <row r="39" spans="1:9" ht="60.75" customHeight="1" x14ac:dyDescent="0.25">
      <c r="A39" s="47" t="s">
        <v>48</v>
      </c>
      <c r="B39" s="10" t="s">
        <v>49</v>
      </c>
      <c r="C39" s="6">
        <f>C40</f>
        <v>2170000</v>
      </c>
      <c r="D39" s="6">
        <f>D40</f>
        <v>2650000</v>
      </c>
      <c r="E39" s="6">
        <f>E40</f>
        <v>2642141.44</v>
      </c>
      <c r="F39" s="27">
        <f t="shared" si="4"/>
        <v>121.75767004608295</v>
      </c>
      <c r="G39" s="21">
        <f t="shared" si="5"/>
        <v>99.703450566037731</v>
      </c>
      <c r="H39" s="31" t="s">
        <v>237</v>
      </c>
      <c r="I39" s="53"/>
    </row>
    <row r="40" spans="1:9" ht="17.25" customHeight="1" x14ac:dyDescent="0.25">
      <c r="A40" s="9" t="s">
        <v>48</v>
      </c>
      <c r="B40" s="10" t="s">
        <v>50</v>
      </c>
      <c r="C40" s="6">
        <v>2170000</v>
      </c>
      <c r="D40" s="6">
        <v>2650000</v>
      </c>
      <c r="E40" s="6">
        <v>2642141.44</v>
      </c>
      <c r="F40" s="27">
        <f t="shared" si="4"/>
        <v>121.75767004608295</v>
      </c>
      <c r="G40" s="21">
        <f t="shared" si="5"/>
        <v>99.703450566037731</v>
      </c>
      <c r="H40" s="29"/>
    </row>
    <row r="41" spans="1:9" ht="29.25" customHeight="1" x14ac:dyDescent="0.25">
      <c r="A41" s="9" t="s">
        <v>51</v>
      </c>
      <c r="B41" s="10" t="s">
        <v>52</v>
      </c>
      <c r="C41" s="6">
        <f>C42</f>
        <v>84000</v>
      </c>
      <c r="D41" s="6">
        <f>D42</f>
        <v>3800000</v>
      </c>
      <c r="E41" s="6">
        <f>E42</f>
        <v>4875405.9000000004</v>
      </c>
      <c r="F41" s="27">
        <f t="shared" si="4"/>
        <v>5804.0546428571433</v>
      </c>
      <c r="G41" s="21">
        <f t="shared" si="5"/>
        <v>128.3001552631579</v>
      </c>
      <c r="H41" s="52" t="s">
        <v>328</v>
      </c>
    </row>
    <row r="42" spans="1:9" ht="46.5" customHeight="1" x14ac:dyDescent="0.25">
      <c r="A42" s="9" t="s">
        <v>331</v>
      </c>
      <c r="B42" s="10" t="s">
        <v>53</v>
      </c>
      <c r="C42" s="6">
        <v>84000</v>
      </c>
      <c r="D42" s="6">
        <v>3800000</v>
      </c>
      <c r="E42" s="6">
        <v>4875405.9000000004</v>
      </c>
      <c r="F42" s="27">
        <f t="shared" si="4"/>
        <v>5804.0546428571433</v>
      </c>
      <c r="G42" s="21">
        <f t="shared" si="5"/>
        <v>128.3001552631579</v>
      </c>
      <c r="H42" s="29"/>
    </row>
    <row r="43" spans="1:9" s="46" customFormat="1" ht="33" customHeight="1" x14ac:dyDescent="0.25">
      <c r="A43" s="35" t="s">
        <v>162</v>
      </c>
      <c r="B43" s="36" t="s">
        <v>138</v>
      </c>
      <c r="C43" s="37">
        <f>C44+C46</f>
        <v>15318600</v>
      </c>
      <c r="D43" s="37">
        <f>D44+D46</f>
        <v>11114000</v>
      </c>
      <c r="E43" s="37">
        <f t="shared" ref="E43" si="6">E44+E46</f>
        <v>13219975.42</v>
      </c>
      <c r="F43" s="38">
        <f t="shared" si="4"/>
        <v>86.30015419163631</v>
      </c>
      <c r="G43" s="39">
        <f t="shared" si="5"/>
        <v>118.94885207845959</v>
      </c>
      <c r="H43" s="40"/>
    </row>
    <row r="44" spans="1:9" s="46" customFormat="1" ht="39.75" customHeight="1" x14ac:dyDescent="0.25">
      <c r="A44" s="41" t="s">
        <v>163</v>
      </c>
      <c r="B44" s="42" t="s">
        <v>164</v>
      </c>
      <c r="C44" s="28">
        <f>C45</f>
        <v>1774000</v>
      </c>
      <c r="D44" s="28">
        <f>D45</f>
        <v>1774000</v>
      </c>
      <c r="E44" s="28">
        <f>E45</f>
        <v>2225660.4300000002</v>
      </c>
      <c r="F44" s="27">
        <f t="shared" si="4"/>
        <v>125.46000169109359</v>
      </c>
      <c r="G44" s="21">
        <f t="shared" si="5"/>
        <v>125.46000169109359</v>
      </c>
      <c r="H44" s="52" t="s">
        <v>329</v>
      </c>
    </row>
    <row r="45" spans="1:9" s="46" customFormat="1" ht="51.75" customHeight="1" x14ac:dyDescent="0.25">
      <c r="A45" s="41" t="s">
        <v>165</v>
      </c>
      <c r="B45" s="42" t="s">
        <v>262</v>
      </c>
      <c r="C45" s="28">
        <v>1774000</v>
      </c>
      <c r="D45" s="28">
        <v>1774000</v>
      </c>
      <c r="E45" s="28">
        <v>2225660.4300000002</v>
      </c>
      <c r="F45" s="27">
        <f t="shared" si="4"/>
        <v>125.46000169109359</v>
      </c>
      <c r="G45" s="21">
        <f t="shared" si="5"/>
        <v>125.46000169109359</v>
      </c>
      <c r="H45" s="45"/>
    </row>
    <row r="46" spans="1:9" ht="35.25" customHeight="1" x14ac:dyDescent="0.25">
      <c r="A46" s="9" t="s">
        <v>166</v>
      </c>
      <c r="B46" s="10" t="s">
        <v>139</v>
      </c>
      <c r="C46" s="6">
        <f>C47+C49</f>
        <v>13544600</v>
      </c>
      <c r="D46" s="6">
        <f>D47+D49</f>
        <v>9340000</v>
      </c>
      <c r="E46" s="6">
        <f>E47+E49</f>
        <v>10994314.99</v>
      </c>
      <c r="F46" s="27">
        <f t="shared" si="4"/>
        <v>81.171204686738633</v>
      </c>
      <c r="G46" s="21">
        <f t="shared" si="5"/>
        <v>117.71215192719487</v>
      </c>
      <c r="H46" s="31"/>
    </row>
    <row r="47" spans="1:9" ht="36" customHeight="1" x14ac:dyDescent="0.25">
      <c r="A47" s="9" t="s">
        <v>167</v>
      </c>
      <c r="B47" s="10" t="s">
        <v>140</v>
      </c>
      <c r="C47" s="6">
        <f>C48</f>
        <v>9444600</v>
      </c>
      <c r="D47" s="6">
        <f>D48</f>
        <v>5740000</v>
      </c>
      <c r="E47" s="6">
        <f>E48</f>
        <v>7094830.1600000001</v>
      </c>
      <c r="F47" s="27">
        <f t="shared" si="4"/>
        <v>75.120493827160502</v>
      </c>
      <c r="G47" s="21">
        <f t="shared" si="5"/>
        <v>123.60331289198608</v>
      </c>
      <c r="H47" s="29"/>
    </row>
    <row r="48" spans="1:9" ht="36" customHeight="1" x14ac:dyDescent="0.25">
      <c r="A48" s="47" t="s">
        <v>168</v>
      </c>
      <c r="B48" s="10" t="s">
        <v>261</v>
      </c>
      <c r="C48" s="6">
        <v>9444600</v>
      </c>
      <c r="D48" s="6">
        <v>5740000</v>
      </c>
      <c r="E48" s="6">
        <v>7094830.1600000001</v>
      </c>
      <c r="F48" s="27">
        <f t="shared" si="4"/>
        <v>75.120493827160502</v>
      </c>
      <c r="G48" s="21">
        <f t="shared" si="5"/>
        <v>123.60331289198608</v>
      </c>
      <c r="H48" s="31"/>
    </row>
    <row r="49" spans="1:8" ht="38.25" customHeight="1" x14ac:dyDescent="0.25">
      <c r="A49" s="47" t="s">
        <v>169</v>
      </c>
      <c r="B49" s="10" t="s">
        <v>141</v>
      </c>
      <c r="C49" s="6">
        <f>C50</f>
        <v>4100000</v>
      </c>
      <c r="D49" s="6">
        <f>D50</f>
        <v>3600000</v>
      </c>
      <c r="E49" s="6">
        <f>E50</f>
        <v>3899484.83</v>
      </c>
      <c r="F49" s="27">
        <f t="shared" si="4"/>
        <v>95.109386097560972</v>
      </c>
      <c r="G49" s="21">
        <f t="shared" si="5"/>
        <v>108.31902305555556</v>
      </c>
      <c r="H49" s="31"/>
    </row>
    <row r="50" spans="1:8" ht="41.25" customHeight="1" x14ac:dyDescent="0.25">
      <c r="A50" s="50" t="s">
        <v>170</v>
      </c>
      <c r="B50" s="10" t="s">
        <v>260</v>
      </c>
      <c r="C50" s="6">
        <v>4100000</v>
      </c>
      <c r="D50" s="6">
        <v>3600000</v>
      </c>
      <c r="E50" s="6">
        <v>3899484.83</v>
      </c>
      <c r="F50" s="27">
        <f t="shared" si="4"/>
        <v>95.109386097560972</v>
      </c>
      <c r="G50" s="21">
        <f t="shared" si="5"/>
        <v>108.31902305555556</v>
      </c>
      <c r="H50" s="29"/>
    </row>
    <row r="51" spans="1:8" s="46" customFormat="1" ht="23.25" x14ac:dyDescent="0.25">
      <c r="A51" s="35" t="s">
        <v>54</v>
      </c>
      <c r="B51" s="36" t="s">
        <v>55</v>
      </c>
      <c r="C51" s="37">
        <f>C52+C56</f>
        <v>2000000</v>
      </c>
      <c r="D51" s="37">
        <f>D52+D56+D55</f>
        <v>2500000</v>
      </c>
      <c r="E51" s="37">
        <f>E52+E56+E55</f>
        <v>2664378.35</v>
      </c>
      <c r="F51" s="38">
        <f t="shared" si="4"/>
        <v>133.2189175</v>
      </c>
      <c r="G51" s="39">
        <f t="shared" si="5"/>
        <v>106.57513400000001</v>
      </c>
      <c r="H51" s="54" t="s">
        <v>136</v>
      </c>
    </row>
    <row r="52" spans="1:8" ht="36" customHeight="1" x14ac:dyDescent="0.25">
      <c r="A52" s="47" t="s">
        <v>56</v>
      </c>
      <c r="B52" s="10" t="s">
        <v>57</v>
      </c>
      <c r="C52" s="6">
        <f>C53</f>
        <v>1975000</v>
      </c>
      <c r="D52" s="6">
        <f>D53</f>
        <v>2486600</v>
      </c>
      <c r="E52" s="6">
        <f>E53</f>
        <v>2652978.35</v>
      </c>
      <c r="F52" s="27">
        <f t="shared" si="4"/>
        <v>134.32801772151899</v>
      </c>
      <c r="G52" s="21">
        <f t="shared" si="5"/>
        <v>106.69099774792889</v>
      </c>
      <c r="H52" s="29"/>
    </row>
    <row r="53" spans="1:8" ht="43.5" customHeight="1" x14ac:dyDescent="0.25">
      <c r="A53" s="47" t="s">
        <v>58</v>
      </c>
      <c r="B53" s="10" t="s">
        <v>59</v>
      </c>
      <c r="C53" s="6">
        <v>1975000</v>
      </c>
      <c r="D53" s="6">
        <v>2486600</v>
      </c>
      <c r="E53" s="6">
        <v>2652978.35</v>
      </c>
      <c r="F53" s="27">
        <f t="shared" si="4"/>
        <v>134.32801772151899</v>
      </c>
      <c r="G53" s="21">
        <f t="shared" si="5"/>
        <v>106.69099774792889</v>
      </c>
      <c r="H53" s="31"/>
    </row>
    <row r="54" spans="1:8" ht="48.75" customHeight="1" x14ac:dyDescent="0.25">
      <c r="A54" s="47" t="s">
        <v>294</v>
      </c>
      <c r="B54" s="10" t="s">
        <v>296</v>
      </c>
      <c r="C54" s="6"/>
      <c r="D54" s="6">
        <f>D55</f>
        <v>1400</v>
      </c>
      <c r="E54" s="6">
        <f>E55</f>
        <v>1400</v>
      </c>
      <c r="F54" s="27"/>
      <c r="G54" s="21">
        <f t="shared" si="5"/>
        <v>100</v>
      </c>
      <c r="H54" s="31"/>
    </row>
    <row r="55" spans="1:8" ht="66" customHeight="1" x14ac:dyDescent="0.25">
      <c r="A55" s="9" t="s">
        <v>295</v>
      </c>
      <c r="B55" s="10" t="s">
        <v>297</v>
      </c>
      <c r="C55" s="6"/>
      <c r="D55" s="6">
        <v>1400</v>
      </c>
      <c r="E55" s="6">
        <v>1400</v>
      </c>
      <c r="F55" s="27"/>
      <c r="G55" s="21">
        <f t="shared" si="5"/>
        <v>100</v>
      </c>
      <c r="H55" s="31"/>
    </row>
    <row r="56" spans="1:8" ht="48" customHeight="1" x14ac:dyDescent="0.25">
      <c r="A56" s="47" t="s">
        <v>60</v>
      </c>
      <c r="B56" s="10" t="s">
        <v>61</v>
      </c>
      <c r="C56" s="6">
        <f>C57</f>
        <v>25000</v>
      </c>
      <c r="D56" s="6">
        <f>D57</f>
        <v>12000</v>
      </c>
      <c r="E56" s="6">
        <f>E57</f>
        <v>10000</v>
      </c>
      <c r="F56" s="27">
        <f t="shared" si="4"/>
        <v>40</v>
      </c>
      <c r="G56" s="21">
        <f t="shared" si="5"/>
        <v>83.333333333333343</v>
      </c>
      <c r="H56" s="29"/>
    </row>
    <row r="57" spans="1:8" ht="36" customHeight="1" x14ac:dyDescent="0.25">
      <c r="A57" s="92" t="s">
        <v>62</v>
      </c>
      <c r="B57" s="10" t="s">
        <v>63</v>
      </c>
      <c r="C57" s="6">
        <v>25000</v>
      </c>
      <c r="D57" s="6">
        <v>12000</v>
      </c>
      <c r="E57" s="6">
        <v>10000</v>
      </c>
      <c r="F57" s="27">
        <f t="shared" si="4"/>
        <v>40</v>
      </c>
      <c r="G57" s="21">
        <f t="shared" si="5"/>
        <v>83.333333333333343</v>
      </c>
      <c r="H57" s="31"/>
    </row>
    <row r="58" spans="1:8" s="46" customFormat="1" ht="47.25" customHeight="1" x14ac:dyDescent="0.25">
      <c r="A58" s="35" t="s">
        <v>64</v>
      </c>
      <c r="B58" s="36" t="s">
        <v>65</v>
      </c>
      <c r="C58" s="37">
        <f>C61</f>
        <v>22142000</v>
      </c>
      <c r="D58" s="37">
        <f>D61+D59</f>
        <v>14144000</v>
      </c>
      <c r="E58" s="37">
        <f>E61+E59</f>
        <v>15219697.719999999</v>
      </c>
      <c r="F58" s="38">
        <f t="shared" si="4"/>
        <v>68.736779514045693</v>
      </c>
      <c r="G58" s="39">
        <f t="shared" si="5"/>
        <v>107.60532890271493</v>
      </c>
      <c r="H58" s="40"/>
    </row>
    <row r="59" spans="1:8" ht="64.5" customHeight="1" x14ac:dyDescent="0.25">
      <c r="A59" s="9" t="s">
        <v>66</v>
      </c>
      <c r="B59" s="10" t="s">
        <v>67</v>
      </c>
      <c r="C59" s="28">
        <v>0</v>
      </c>
      <c r="D59" s="6">
        <f>D60</f>
        <v>94000</v>
      </c>
      <c r="E59" s="6">
        <f>E60</f>
        <v>94018.57</v>
      </c>
      <c r="F59" s="27"/>
      <c r="G59" s="21">
        <f t="shared" si="5"/>
        <v>100.01975531914896</v>
      </c>
      <c r="H59" s="34" t="s">
        <v>136</v>
      </c>
    </row>
    <row r="60" spans="1:8" ht="52.5" customHeight="1" x14ac:dyDescent="0.25">
      <c r="A60" s="50" t="s">
        <v>171</v>
      </c>
      <c r="B60" s="33" t="s">
        <v>259</v>
      </c>
      <c r="C60" s="6">
        <v>0</v>
      </c>
      <c r="D60" s="6">
        <v>94000</v>
      </c>
      <c r="E60" s="6">
        <v>94018.57</v>
      </c>
      <c r="F60" s="27"/>
      <c r="G60" s="21">
        <f t="shared" si="5"/>
        <v>100.01975531914896</v>
      </c>
      <c r="H60" s="29"/>
    </row>
    <row r="61" spans="1:8" ht="73.5" customHeight="1" x14ac:dyDescent="0.25">
      <c r="A61" s="9" t="s">
        <v>68</v>
      </c>
      <c r="B61" s="10" t="s">
        <v>69</v>
      </c>
      <c r="C61" s="28">
        <f>C62+C64+C66</f>
        <v>22142000</v>
      </c>
      <c r="D61" s="28">
        <f>D62+D64+D66</f>
        <v>14050000</v>
      </c>
      <c r="E61" s="28">
        <f t="shared" ref="E61" si="7">E62+E64+E66</f>
        <v>15125679.149999999</v>
      </c>
      <c r="F61" s="27">
        <f t="shared" ref="F61:F67" si="8">E61/C61*100</f>
        <v>68.312163083732273</v>
      </c>
      <c r="G61" s="21">
        <f t="shared" si="5"/>
        <v>107.65607935943061</v>
      </c>
      <c r="H61" s="31"/>
    </row>
    <row r="62" spans="1:8" ht="66.75" customHeight="1" x14ac:dyDescent="0.25">
      <c r="A62" s="9" t="s">
        <v>70</v>
      </c>
      <c r="B62" s="10" t="s">
        <v>71</v>
      </c>
      <c r="C62" s="6">
        <f>C63</f>
        <v>16180000</v>
      </c>
      <c r="D62" s="6">
        <f>D63</f>
        <v>9900000</v>
      </c>
      <c r="E62" s="6">
        <f>E63</f>
        <v>10480366.85</v>
      </c>
      <c r="F62" s="27">
        <f t="shared" si="8"/>
        <v>64.773589925834358</v>
      </c>
      <c r="G62" s="21">
        <f t="shared" si="5"/>
        <v>105.86229141414141</v>
      </c>
      <c r="H62" s="31" t="s">
        <v>330</v>
      </c>
    </row>
    <row r="63" spans="1:8" ht="66" customHeight="1" x14ac:dyDescent="0.25">
      <c r="A63" s="50" t="s">
        <v>172</v>
      </c>
      <c r="B63" s="10" t="s">
        <v>258</v>
      </c>
      <c r="C63" s="6">
        <v>16180000</v>
      </c>
      <c r="D63" s="6">
        <v>9900000</v>
      </c>
      <c r="E63" s="6">
        <v>10480366.85</v>
      </c>
      <c r="F63" s="27">
        <f t="shared" si="8"/>
        <v>64.773589925834358</v>
      </c>
      <c r="G63" s="21">
        <f t="shared" si="5"/>
        <v>105.86229141414141</v>
      </c>
      <c r="H63" s="31"/>
    </row>
    <row r="64" spans="1:8" ht="70.5" customHeight="1" x14ac:dyDescent="0.25">
      <c r="A64" s="50" t="s">
        <v>173</v>
      </c>
      <c r="B64" s="10" t="s">
        <v>72</v>
      </c>
      <c r="C64" s="6">
        <f>C65</f>
        <v>3020000</v>
      </c>
      <c r="D64" s="6">
        <f>D65</f>
        <v>1550000</v>
      </c>
      <c r="E64" s="6">
        <f>E65</f>
        <v>1836122.01</v>
      </c>
      <c r="F64" s="27">
        <f t="shared" si="8"/>
        <v>60.798742052980138</v>
      </c>
      <c r="G64" s="21">
        <f t="shared" si="5"/>
        <v>118.45948451612904</v>
      </c>
      <c r="H64" s="31" t="s">
        <v>330</v>
      </c>
    </row>
    <row r="65" spans="1:9" ht="69" customHeight="1" x14ac:dyDescent="0.25">
      <c r="A65" s="50" t="s">
        <v>174</v>
      </c>
      <c r="B65" s="10" t="s">
        <v>257</v>
      </c>
      <c r="C65" s="6">
        <v>3020000</v>
      </c>
      <c r="D65" s="6">
        <v>1550000</v>
      </c>
      <c r="E65" s="6">
        <v>1836122.01</v>
      </c>
      <c r="F65" s="27">
        <f t="shared" si="8"/>
        <v>60.798742052980138</v>
      </c>
      <c r="G65" s="21">
        <f t="shared" si="5"/>
        <v>118.45948451612904</v>
      </c>
      <c r="H65" s="31"/>
    </row>
    <row r="66" spans="1:9" ht="45.75" x14ac:dyDescent="0.25">
      <c r="A66" s="9" t="s">
        <v>73</v>
      </c>
      <c r="B66" s="10" t="s">
        <v>74</v>
      </c>
      <c r="C66" s="28">
        <f>C67</f>
        <v>2942000</v>
      </c>
      <c r="D66" s="28">
        <f>D67</f>
        <v>2600000</v>
      </c>
      <c r="E66" s="6">
        <f>E67</f>
        <v>2809190.29</v>
      </c>
      <c r="F66" s="27">
        <f t="shared" si="8"/>
        <v>95.485733854520731</v>
      </c>
      <c r="G66" s="21">
        <f t="shared" si="5"/>
        <v>108.04578038461538</v>
      </c>
      <c r="H66" s="31" t="s">
        <v>239</v>
      </c>
      <c r="I66" s="53"/>
    </row>
    <row r="67" spans="1:9" ht="33.75" customHeight="1" x14ac:dyDescent="0.25">
      <c r="A67" s="50" t="s">
        <v>175</v>
      </c>
      <c r="B67" s="10" t="s">
        <v>256</v>
      </c>
      <c r="C67" s="6">
        <v>2942000</v>
      </c>
      <c r="D67" s="6">
        <v>2600000</v>
      </c>
      <c r="E67" s="6">
        <v>2809190.29</v>
      </c>
      <c r="F67" s="27">
        <f t="shared" si="8"/>
        <v>95.485733854520731</v>
      </c>
      <c r="G67" s="21">
        <f t="shared" si="5"/>
        <v>108.04578038461538</v>
      </c>
      <c r="H67" s="31"/>
    </row>
    <row r="68" spans="1:9" s="46" customFormat="1" ht="33" customHeight="1" x14ac:dyDescent="0.25">
      <c r="A68" s="35" t="s">
        <v>75</v>
      </c>
      <c r="B68" s="36" t="s">
        <v>76</v>
      </c>
      <c r="C68" s="37">
        <f>C69</f>
        <v>254000</v>
      </c>
      <c r="D68" s="37">
        <f>D69</f>
        <v>268000</v>
      </c>
      <c r="E68" s="37">
        <f>E69</f>
        <v>283160.25</v>
      </c>
      <c r="F68" s="38">
        <f>E68/C68*100</f>
        <v>111.48041338582676</v>
      </c>
      <c r="G68" s="39">
        <f t="shared" si="5"/>
        <v>105.65680970149253</v>
      </c>
      <c r="H68" s="55" t="s">
        <v>136</v>
      </c>
    </row>
    <row r="69" spans="1:9" ht="21" customHeight="1" x14ac:dyDescent="0.25">
      <c r="A69" s="47" t="s">
        <v>77</v>
      </c>
      <c r="B69" s="10" t="s">
        <v>78</v>
      </c>
      <c r="C69" s="6">
        <f>C70</f>
        <v>254000</v>
      </c>
      <c r="D69" s="6">
        <f>D70+D71+D72</f>
        <v>268000</v>
      </c>
      <c r="E69" s="6">
        <f>E70+E71+E72</f>
        <v>283160.25</v>
      </c>
      <c r="F69" s="27">
        <f>E69/C69*100</f>
        <v>111.48041338582676</v>
      </c>
      <c r="G69" s="21">
        <f t="shared" si="5"/>
        <v>105.65680970149253</v>
      </c>
      <c r="H69" s="29"/>
    </row>
    <row r="70" spans="1:9" ht="36" customHeight="1" x14ac:dyDescent="0.25">
      <c r="A70" s="47" t="s">
        <v>79</v>
      </c>
      <c r="B70" s="10" t="s">
        <v>80</v>
      </c>
      <c r="C70" s="6">
        <v>254000</v>
      </c>
      <c r="D70" s="6">
        <v>137500</v>
      </c>
      <c r="E70" s="6">
        <v>123395.63</v>
      </c>
      <c r="F70" s="27">
        <f>E70/C70*100</f>
        <v>48.580956692913382</v>
      </c>
      <c r="G70" s="21">
        <f t="shared" si="5"/>
        <v>89.742276363636364</v>
      </c>
      <c r="H70" s="29"/>
    </row>
    <row r="71" spans="1:9" ht="27.75" customHeight="1" x14ac:dyDescent="0.25">
      <c r="A71" s="47" t="s">
        <v>176</v>
      </c>
      <c r="B71" s="33" t="s">
        <v>81</v>
      </c>
      <c r="C71" s="6">
        <v>0</v>
      </c>
      <c r="D71" s="6">
        <v>500</v>
      </c>
      <c r="E71" s="6">
        <v>316.61</v>
      </c>
      <c r="F71" s="27"/>
      <c r="G71" s="21">
        <f t="shared" si="5"/>
        <v>63.322000000000003</v>
      </c>
      <c r="H71" s="29"/>
    </row>
    <row r="72" spans="1:9" ht="23.25" customHeight="1" x14ac:dyDescent="0.25">
      <c r="A72" s="50" t="s">
        <v>177</v>
      </c>
      <c r="B72" s="33" t="s">
        <v>82</v>
      </c>
      <c r="C72" s="6">
        <v>0</v>
      </c>
      <c r="D72" s="6">
        <v>130000</v>
      </c>
      <c r="E72" s="6">
        <v>159448.01</v>
      </c>
      <c r="F72" s="27"/>
      <c r="G72" s="21">
        <f t="shared" si="5"/>
        <v>122.65231538461538</v>
      </c>
      <c r="H72" s="29"/>
    </row>
    <row r="73" spans="1:9" s="46" customFormat="1" ht="69.75" customHeight="1" x14ac:dyDescent="0.25">
      <c r="A73" s="90" t="s">
        <v>83</v>
      </c>
      <c r="B73" s="36" t="s">
        <v>84</v>
      </c>
      <c r="C73" s="37">
        <f>C74+C77</f>
        <v>4076700</v>
      </c>
      <c r="D73" s="37">
        <f>D74+D77</f>
        <v>3776700</v>
      </c>
      <c r="E73" s="37">
        <f>E74+E77</f>
        <v>4058492.39</v>
      </c>
      <c r="F73" s="38">
        <f>E73/C73*100</f>
        <v>99.553373807246061</v>
      </c>
      <c r="G73" s="39">
        <f t="shared" ref="G73:G89" si="9">E73/D73*100</f>
        <v>107.46133899965579</v>
      </c>
      <c r="H73" s="54" t="s">
        <v>332</v>
      </c>
    </row>
    <row r="74" spans="1:9" ht="33.75" customHeight="1" x14ac:dyDescent="0.25">
      <c r="A74" s="47" t="s">
        <v>178</v>
      </c>
      <c r="B74" s="10" t="s">
        <v>142</v>
      </c>
      <c r="C74" s="6">
        <f>C76</f>
        <v>2000000</v>
      </c>
      <c r="D74" s="6">
        <f>D76</f>
        <v>1700000</v>
      </c>
      <c r="E74" s="6">
        <f>E76</f>
        <v>1803430</v>
      </c>
      <c r="F74" s="27">
        <f t="shared" ref="F74:F76" si="10">E74/C74*100</f>
        <v>90.171500000000009</v>
      </c>
      <c r="G74" s="21">
        <f t="shared" si="9"/>
        <v>106.08411764705883</v>
      </c>
      <c r="H74" s="31"/>
    </row>
    <row r="75" spans="1:9" ht="26.25" customHeight="1" x14ac:dyDescent="0.25">
      <c r="A75" s="50" t="s">
        <v>179</v>
      </c>
      <c r="B75" s="33" t="s">
        <v>154</v>
      </c>
      <c r="C75" s="6">
        <f>C76</f>
        <v>2000000</v>
      </c>
      <c r="D75" s="6">
        <f>D76</f>
        <v>1700000</v>
      </c>
      <c r="E75" s="6">
        <f>E76</f>
        <v>1803430</v>
      </c>
      <c r="F75" s="27">
        <f t="shared" si="10"/>
        <v>90.171500000000009</v>
      </c>
      <c r="G75" s="21">
        <f t="shared" si="9"/>
        <v>106.08411764705883</v>
      </c>
      <c r="H75" s="31"/>
    </row>
    <row r="76" spans="1:9" ht="33.75" customHeight="1" x14ac:dyDescent="0.25">
      <c r="A76" s="50" t="s">
        <v>180</v>
      </c>
      <c r="B76" s="10" t="s">
        <v>255</v>
      </c>
      <c r="C76" s="6">
        <v>2000000</v>
      </c>
      <c r="D76" s="6">
        <v>1700000</v>
      </c>
      <c r="E76" s="6">
        <v>1803430</v>
      </c>
      <c r="F76" s="27">
        <f t="shared" si="10"/>
        <v>90.171500000000009</v>
      </c>
      <c r="G76" s="21">
        <f t="shared" si="9"/>
        <v>106.08411764705883</v>
      </c>
      <c r="H76" s="31"/>
    </row>
    <row r="77" spans="1:9" x14ac:dyDescent="0.25">
      <c r="A77" s="50" t="s">
        <v>85</v>
      </c>
      <c r="B77" s="10" t="s">
        <v>86</v>
      </c>
      <c r="C77" s="6">
        <f t="shared" ref="C77:E78" si="11">C78</f>
        <v>2076700</v>
      </c>
      <c r="D77" s="6">
        <f t="shared" si="11"/>
        <v>2076700</v>
      </c>
      <c r="E77" s="6">
        <f t="shared" si="11"/>
        <v>2255062.39</v>
      </c>
      <c r="F77" s="27">
        <f t="shared" ref="F77:F79" si="12">E77/C77*100</f>
        <v>108.58874127221073</v>
      </c>
      <c r="G77" s="21">
        <f t="shared" si="9"/>
        <v>108.58874127221073</v>
      </c>
      <c r="H77" s="29"/>
    </row>
    <row r="78" spans="1:9" x14ac:dyDescent="0.25">
      <c r="A78" s="9" t="s">
        <v>87</v>
      </c>
      <c r="B78" s="10" t="s">
        <v>88</v>
      </c>
      <c r="C78" s="6">
        <f t="shared" si="11"/>
        <v>2076700</v>
      </c>
      <c r="D78" s="6">
        <f t="shared" si="11"/>
        <v>2076700</v>
      </c>
      <c r="E78" s="6">
        <f t="shared" si="11"/>
        <v>2255062.39</v>
      </c>
      <c r="F78" s="27">
        <f t="shared" si="12"/>
        <v>108.58874127221073</v>
      </c>
      <c r="G78" s="21">
        <f t="shared" si="9"/>
        <v>108.58874127221073</v>
      </c>
      <c r="H78" s="29"/>
    </row>
    <row r="79" spans="1:9" ht="41.25" customHeight="1" x14ac:dyDescent="0.25">
      <c r="A79" s="56" t="s">
        <v>181</v>
      </c>
      <c r="B79" s="57" t="s">
        <v>254</v>
      </c>
      <c r="C79" s="58">
        <v>2076700</v>
      </c>
      <c r="D79" s="58">
        <v>2076700</v>
      </c>
      <c r="E79" s="58">
        <v>2255062.39</v>
      </c>
      <c r="F79" s="59">
        <f t="shared" si="12"/>
        <v>108.58874127221073</v>
      </c>
      <c r="G79" s="60">
        <f t="shared" si="9"/>
        <v>108.58874127221073</v>
      </c>
      <c r="H79" s="29"/>
    </row>
    <row r="80" spans="1:9" s="46" customFormat="1" ht="28.5" customHeight="1" x14ac:dyDescent="0.25">
      <c r="A80" s="35" t="s">
        <v>89</v>
      </c>
      <c r="B80" s="36" t="s">
        <v>90</v>
      </c>
      <c r="C80" s="37">
        <f>C84</f>
        <v>0</v>
      </c>
      <c r="D80" s="37">
        <f>D84+D83</f>
        <v>2414000</v>
      </c>
      <c r="E80" s="37">
        <f>E84+E83</f>
        <v>2471980.5699999998</v>
      </c>
      <c r="F80" s="38"/>
      <c r="G80" s="39">
        <f t="shared" si="9"/>
        <v>102.40184631317315</v>
      </c>
      <c r="H80" s="55" t="s">
        <v>136</v>
      </c>
    </row>
    <row r="81" spans="1:8" s="46" customFormat="1" ht="78.75" customHeight="1" x14ac:dyDescent="0.25">
      <c r="A81" s="9" t="s">
        <v>298</v>
      </c>
      <c r="B81" s="10" t="s">
        <v>301</v>
      </c>
      <c r="C81" s="28"/>
      <c r="D81" s="28">
        <f>D82</f>
        <v>1364000</v>
      </c>
      <c r="E81" s="28">
        <f>E82</f>
        <v>1363491.5</v>
      </c>
      <c r="F81" s="27"/>
      <c r="G81" s="21">
        <f t="shared" si="9"/>
        <v>99.962719941348979</v>
      </c>
      <c r="H81" s="48"/>
    </row>
    <row r="82" spans="1:8" s="46" customFormat="1" ht="96.75" customHeight="1" x14ac:dyDescent="0.25">
      <c r="A82" s="9" t="s">
        <v>299</v>
      </c>
      <c r="B82" s="10" t="s">
        <v>302</v>
      </c>
      <c r="C82" s="28"/>
      <c r="D82" s="28">
        <f>D83</f>
        <v>1364000</v>
      </c>
      <c r="E82" s="28">
        <f>E83</f>
        <v>1363491.5</v>
      </c>
      <c r="F82" s="27"/>
      <c r="G82" s="21">
        <f t="shared" si="9"/>
        <v>99.962719941348979</v>
      </c>
      <c r="H82" s="48"/>
    </row>
    <row r="83" spans="1:8" s="46" customFormat="1" ht="78" customHeight="1" x14ac:dyDescent="0.25">
      <c r="A83" s="9" t="s">
        <v>300</v>
      </c>
      <c r="B83" s="10" t="s">
        <v>303</v>
      </c>
      <c r="C83" s="28"/>
      <c r="D83" s="28">
        <v>1364000</v>
      </c>
      <c r="E83" s="28">
        <v>1363491.5</v>
      </c>
      <c r="F83" s="27"/>
      <c r="G83" s="21">
        <f t="shared" si="9"/>
        <v>99.962719941348979</v>
      </c>
      <c r="H83" s="48"/>
    </row>
    <row r="84" spans="1:8" ht="33" customHeight="1" x14ac:dyDescent="0.25">
      <c r="A84" s="9" t="s">
        <v>91</v>
      </c>
      <c r="B84" s="10" t="s">
        <v>92</v>
      </c>
      <c r="C84" s="6">
        <f>C85+C87</f>
        <v>0</v>
      </c>
      <c r="D84" s="6">
        <f>D85+D87</f>
        <v>1050000</v>
      </c>
      <c r="E84" s="6">
        <f>E85+E87</f>
        <v>1108489.0699999998</v>
      </c>
      <c r="F84" s="27"/>
      <c r="G84" s="21">
        <f t="shared" si="9"/>
        <v>105.57038761904761</v>
      </c>
      <c r="H84" s="29"/>
    </row>
    <row r="85" spans="1:8" ht="32.25" customHeight="1" x14ac:dyDescent="0.25">
      <c r="A85" s="9" t="s">
        <v>93</v>
      </c>
      <c r="B85" s="10" t="s">
        <v>94</v>
      </c>
      <c r="C85" s="6">
        <f>C86</f>
        <v>0</v>
      </c>
      <c r="D85" s="6">
        <f>D86</f>
        <v>959000</v>
      </c>
      <c r="E85" s="6">
        <f>E86</f>
        <v>1018145.32</v>
      </c>
      <c r="F85" s="27"/>
      <c r="G85" s="21">
        <f t="shared" si="9"/>
        <v>106.1673952033368</v>
      </c>
      <c r="H85" s="29"/>
    </row>
    <row r="86" spans="1:8" ht="45" x14ac:dyDescent="0.25">
      <c r="A86" s="50" t="s">
        <v>182</v>
      </c>
      <c r="B86" s="10" t="s">
        <v>253</v>
      </c>
      <c r="C86" s="6">
        <v>0</v>
      </c>
      <c r="D86" s="6">
        <v>959000</v>
      </c>
      <c r="E86" s="6">
        <v>1018145.32</v>
      </c>
      <c r="F86" s="27"/>
      <c r="G86" s="21">
        <f t="shared" si="9"/>
        <v>106.1673952033368</v>
      </c>
      <c r="H86" s="29"/>
    </row>
    <row r="87" spans="1:8" ht="67.5" customHeight="1" x14ac:dyDescent="0.25">
      <c r="A87" s="9" t="s">
        <v>95</v>
      </c>
      <c r="B87" s="10" t="s">
        <v>96</v>
      </c>
      <c r="C87" s="6">
        <v>0</v>
      </c>
      <c r="D87" s="6">
        <f>D88</f>
        <v>91000</v>
      </c>
      <c r="E87" s="6">
        <f>E88</f>
        <v>90343.75</v>
      </c>
      <c r="F87" s="27"/>
      <c r="G87" s="21">
        <f t="shared" si="9"/>
        <v>99.27884615384616</v>
      </c>
      <c r="H87" s="29"/>
    </row>
    <row r="88" spans="1:8" ht="69" customHeight="1" x14ac:dyDescent="0.25">
      <c r="A88" s="50" t="s">
        <v>184</v>
      </c>
      <c r="B88" s="10" t="s">
        <v>97</v>
      </c>
      <c r="C88" s="6">
        <v>0</v>
      </c>
      <c r="D88" s="6">
        <f>D89</f>
        <v>91000</v>
      </c>
      <c r="E88" s="6">
        <f>E89</f>
        <v>90343.75</v>
      </c>
      <c r="F88" s="27"/>
      <c r="G88" s="21">
        <f t="shared" si="9"/>
        <v>99.27884615384616</v>
      </c>
      <c r="H88" s="29"/>
    </row>
    <row r="89" spans="1:8" ht="38.25" customHeight="1" x14ac:dyDescent="0.25">
      <c r="A89" s="50" t="s">
        <v>183</v>
      </c>
      <c r="B89" s="10" t="s">
        <v>252</v>
      </c>
      <c r="C89" s="6">
        <v>0</v>
      </c>
      <c r="D89" s="6">
        <v>91000</v>
      </c>
      <c r="E89" s="6">
        <v>90343.75</v>
      </c>
      <c r="F89" s="27"/>
      <c r="G89" s="21">
        <f t="shared" si="9"/>
        <v>99.27884615384616</v>
      </c>
      <c r="H89" s="29"/>
    </row>
    <row r="90" spans="1:8" s="46" customFormat="1" ht="32.25" customHeight="1" x14ac:dyDescent="0.25">
      <c r="A90" s="35" t="s">
        <v>98</v>
      </c>
      <c r="B90" s="36" t="s">
        <v>99</v>
      </c>
      <c r="C90" s="37">
        <f>C95+C97+C98+C110+C113+C115+C117+C121+C125+C93</f>
        <v>170000</v>
      </c>
      <c r="D90" s="37">
        <f>D91+D114+D116+D119+D124</f>
        <v>1500000</v>
      </c>
      <c r="E90" s="37">
        <f>E91+E114+E116+E119+E124</f>
        <v>1584372.45</v>
      </c>
      <c r="F90" s="38">
        <f>E90/C90*100</f>
        <v>931.98379411764699</v>
      </c>
      <c r="G90" s="39">
        <f>E90/D90*100</f>
        <v>105.62483</v>
      </c>
      <c r="H90" s="55" t="s">
        <v>136</v>
      </c>
    </row>
    <row r="91" spans="1:8" s="46" customFormat="1" ht="50.25" customHeight="1" x14ac:dyDescent="0.25">
      <c r="A91" s="93" t="s">
        <v>189</v>
      </c>
      <c r="B91" s="49" t="s">
        <v>188</v>
      </c>
      <c r="C91" s="28">
        <f>C93+C95+C97+C98+C110+C113</f>
        <v>170000</v>
      </c>
      <c r="D91" s="28">
        <f>D93+D95+D97+D98+D110+D113+D100+D102+D104+D106+D108+D111</f>
        <v>600840</v>
      </c>
      <c r="E91" s="28">
        <f>E93+E95+E97+E98+E110+E113+E100+E102+E104+E106+E108+E111</f>
        <v>697280.25</v>
      </c>
      <c r="F91" s="43">
        <f t="shared" ref="F91" si="13">E91/C91*100</f>
        <v>410.16485294117649</v>
      </c>
      <c r="G91" s="44">
        <f t="shared" ref="G91:G92" si="14">E91/D91*100</f>
        <v>116.05090373477131</v>
      </c>
      <c r="H91" s="48"/>
    </row>
    <row r="92" spans="1:8" s="46" customFormat="1" ht="67.5" customHeight="1" x14ac:dyDescent="0.25">
      <c r="A92" s="93" t="s">
        <v>187</v>
      </c>
      <c r="B92" s="49" t="s">
        <v>186</v>
      </c>
      <c r="C92" s="28">
        <v>0</v>
      </c>
      <c r="D92" s="28">
        <f>D93</f>
        <v>6000</v>
      </c>
      <c r="E92" s="28">
        <f>E93</f>
        <v>6545.29</v>
      </c>
      <c r="F92" s="43"/>
      <c r="G92" s="44">
        <f t="shared" si="14"/>
        <v>109.08816666666668</v>
      </c>
      <c r="H92" s="48"/>
    </row>
    <row r="93" spans="1:8" s="46" customFormat="1" ht="87.75" customHeight="1" x14ac:dyDescent="0.25">
      <c r="A93" s="93" t="s">
        <v>185</v>
      </c>
      <c r="B93" s="49" t="s">
        <v>156</v>
      </c>
      <c r="C93" s="28">
        <v>0</v>
      </c>
      <c r="D93" s="28">
        <v>6000</v>
      </c>
      <c r="E93" s="28">
        <v>6545.29</v>
      </c>
      <c r="F93" s="43"/>
      <c r="G93" s="44">
        <f>E93/D93*100</f>
        <v>109.08816666666668</v>
      </c>
      <c r="H93" s="48"/>
    </row>
    <row r="94" spans="1:8" s="46" customFormat="1" ht="78" customHeight="1" x14ac:dyDescent="0.25">
      <c r="A94" s="41" t="s">
        <v>191</v>
      </c>
      <c r="B94" s="49" t="s">
        <v>305</v>
      </c>
      <c r="C94" s="28">
        <v>0</v>
      </c>
      <c r="D94" s="28">
        <f>D95</f>
        <v>91750</v>
      </c>
      <c r="E94" s="28">
        <f>E95</f>
        <v>92301.24</v>
      </c>
      <c r="F94" s="43"/>
      <c r="G94" s="44">
        <f>E94/D94*100</f>
        <v>100.60080653950953</v>
      </c>
      <c r="H94" s="48"/>
    </row>
    <row r="95" spans="1:8" s="46" customFormat="1" ht="92.25" customHeight="1" x14ac:dyDescent="0.25">
      <c r="A95" s="51" t="s">
        <v>190</v>
      </c>
      <c r="B95" s="49" t="s">
        <v>304</v>
      </c>
      <c r="C95" s="28">
        <v>0</v>
      </c>
      <c r="D95" s="28">
        <v>91750</v>
      </c>
      <c r="E95" s="28">
        <v>92301.24</v>
      </c>
      <c r="F95" s="43"/>
      <c r="G95" s="44">
        <f>E95/D95*100</f>
        <v>100.60080653950953</v>
      </c>
      <c r="H95" s="48"/>
    </row>
    <row r="96" spans="1:8" s="46" customFormat="1" ht="49.5" customHeight="1" x14ac:dyDescent="0.25">
      <c r="A96" s="51" t="s">
        <v>194</v>
      </c>
      <c r="B96" s="42" t="s">
        <v>193</v>
      </c>
      <c r="C96" s="28">
        <v>0</v>
      </c>
      <c r="D96" s="28">
        <f>D97+D98</f>
        <v>86650</v>
      </c>
      <c r="E96" s="28">
        <f>E97+E98</f>
        <v>123566.13</v>
      </c>
      <c r="F96" s="43"/>
      <c r="G96" s="44"/>
      <c r="H96" s="48"/>
    </row>
    <row r="97" spans="1:8" s="46" customFormat="1" ht="75" customHeight="1" x14ac:dyDescent="0.25">
      <c r="A97" s="51" t="s">
        <v>192</v>
      </c>
      <c r="B97" s="42" t="s">
        <v>150</v>
      </c>
      <c r="C97" s="28">
        <v>0</v>
      </c>
      <c r="D97" s="28">
        <v>6650</v>
      </c>
      <c r="E97" s="28">
        <v>6800</v>
      </c>
      <c r="F97" s="43"/>
      <c r="G97" s="44">
        <f>E97/D97*100</f>
        <v>102.25563909774435</v>
      </c>
      <c r="H97" s="48"/>
    </row>
    <row r="98" spans="1:8" s="46" customFormat="1" ht="67.5" customHeight="1" x14ac:dyDescent="0.25">
      <c r="A98" s="51" t="s">
        <v>195</v>
      </c>
      <c r="B98" s="42" t="s">
        <v>151</v>
      </c>
      <c r="C98" s="28">
        <v>170000</v>
      </c>
      <c r="D98" s="28">
        <v>80000</v>
      </c>
      <c r="E98" s="28">
        <v>116766.13</v>
      </c>
      <c r="F98" s="43">
        <f t="shared" ref="F98" si="15">E98/C98*100</f>
        <v>68.685958823529418</v>
      </c>
      <c r="G98" s="44">
        <f>E98/D98*100</f>
        <v>145.9576625</v>
      </c>
      <c r="H98" s="48"/>
    </row>
    <row r="99" spans="1:8" s="46" customFormat="1" ht="53.25" customHeight="1" x14ac:dyDescent="0.25">
      <c r="A99" s="51" t="s">
        <v>198</v>
      </c>
      <c r="B99" s="49" t="s">
        <v>197</v>
      </c>
      <c r="C99" s="28">
        <v>0</v>
      </c>
      <c r="D99" s="28">
        <f>D100</f>
        <v>4250</v>
      </c>
      <c r="E99" s="28">
        <f>E100</f>
        <v>4203.74</v>
      </c>
      <c r="F99" s="43"/>
      <c r="G99" s="44">
        <f>E99/D99*100</f>
        <v>98.911529411764704</v>
      </c>
      <c r="H99" s="48"/>
    </row>
    <row r="100" spans="1:8" s="46" customFormat="1" ht="79.5" customHeight="1" x14ac:dyDescent="0.25">
      <c r="A100" s="51" t="s">
        <v>196</v>
      </c>
      <c r="B100" s="49" t="s">
        <v>161</v>
      </c>
      <c r="C100" s="28">
        <v>0</v>
      </c>
      <c r="D100" s="28">
        <v>4250</v>
      </c>
      <c r="E100" s="28">
        <v>4203.74</v>
      </c>
      <c r="F100" s="43"/>
      <c r="G100" s="44">
        <f t="shared" ref="G100" si="16">E100/D100*100</f>
        <v>98.911529411764704</v>
      </c>
      <c r="H100" s="48"/>
    </row>
    <row r="101" spans="1:8" s="46" customFormat="1" ht="52.5" customHeight="1" x14ac:dyDescent="0.25">
      <c r="A101" s="51" t="s">
        <v>200</v>
      </c>
      <c r="B101" s="49" t="s">
        <v>201</v>
      </c>
      <c r="C101" s="28">
        <v>0</v>
      </c>
      <c r="D101" s="28">
        <f>D102</f>
        <v>1500</v>
      </c>
      <c r="E101" s="28">
        <f>E102</f>
        <v>1500</v>
      </c>
      <c r="F101" s="43"/>
      <c r="G101" s="44">
        <f t="shared" ref="G101:G102" si="17">E101/D101*100</f>
        <v>100</v>
      </c>
      <c r="H101" s="48"/>
    </row>
    <row r="102" spans="1:8" s="46" customFormat="1" ht="77.25" customHeight="1" x14ac:dyDescent="0.25">
      <c r="A102" s="51" t="s">
        <v>199</v>
      </c>
      <c r="B102" s="49" t="s">
        <v>157</v>
      </c>
      <c r="C102" s="28">
        <v>0</v>
      </c>
      <c r="D102" s="28">
        <v>1500</v>
      </c>
      <c r="E102" s="28">
        <v>1500</v>
      </c>
      <c r="F102" s="43"/>
      <c r="G102" s="44">
        <f t="shared" si="17"/>
        <v>100</v>
      </c>
      <c r="H102" s="48"/>
    </row>
    <row r="103" spans="1:8" s="46" customFormat="1" ht="77.25" customHeight="1" x14ac:dyDescent="0.25">
      <c r="A103" s="51" t="s">
        <v>204</v>
      </c>
      <c r="B103" s="49" t="s">
        <v>203</v>
      </c>
      <c r="C103" s="28">
        <v>0</v>
      </c>
      <c r="D103" s="28">
        <f>D104</f>
        <v>10140</v>
      </c>
      <c r="E103" s="28">
        <f>E104</f>
        <v>10388.75</v>
      </c>
      <c r="F103" s="43"/>
      <c r="G103" s="44">
        <f t="shared" ref="G103:G106" si="18">E103/D103*100</f>
        <v>102.45315581854044</v>
      </c>
      <c r="H103" s="48"/>
    </row>
    <row r="104" spans="1:8" s="46" customFormat="1" ht="89.25" customHeight="1" x14ac:dyDescent="0.25">
      <c r="A104" s="51" t="s">
        <v>202</v>
      </c>
      <c r="B104" s="49" t="s">
        <v>158</v>
      </c>
      <c r="C104" s="28">
        <v>0</v>
      </c>
      <c r="D104" s="28">
        <v>10140</v>
      </c>
      <c r="E104" s="28">
        <v>10388.75</v>
      </c>
      <c r="F104" s="43"/>
      <c r="G104" s="44">
        <f t="shared" si="18"/>
        <v>102.45315581854044</v>
      </c>
      <c r="H104" s="48"/>
    </row>
    <row r="105" spans="1:8" s="46" customFormat="1" ht="66" customHeight="1" x14ac:dyDescent="0.25">
      <c r="A105" s="51" t="s">
        <v>207</v>
      </c>
      <c r="B105" s="49" t="s">
        <v>206</v>
      </c>
      <c r="C105" s="28">
        <v>0</v>
      </c>
      <c r="D105" s="28">
        <f>D106</f>
        <v>202800</v>
      </c>
      <c r="E105" s="28">
        <f>E106</f>
        <v>200949.33</v>
      </c>
      <c r="F105" s="43"/>
      <c r="G105" s="44">
        <f t="shared" si="18"/>
        <v>99.087440828402364</v>
      </c>
      <c r="H105" s="48"/>
    </row>
    <row r="106" spans="1:8" s="46" customFormat="1" ht="107.25" customHeight="1" x14ac:dyDescent="0.25">
      <c r="A106" s="51" t="s">
        <v>205</v>
      </c>
      <c r="B106" s="49" t="s">
        <v>159</v>
      </c>
      <c r="C106" s="28">
        <v>0</v>
      </c>
      <c r="D106" s="28">
        <v>202800</v>
      </c>
      <c r="E106" s="28">
        <v>200949.33</v>
      </c>
      <c r="F106" s="43"/>
      <c r="G106" s="44">
        <f t="shared" si="18"/>
        <v>99.087440828402364</v>
      </c>
      <c r="H106" s="48"/>
    </row>
    <row r="107" spans="1:8" s="46" customFormat="1" ht="58.5" customHeight="1" x14ac:dyDescent="0.25">
      <c r="A107" s="9" t="s">
        <v>308</v>
      </c>
      <c r="B107" s="49" t="s">
        <v>309</v>
      </c>
      <c r="C107" s="28">
        <v>0</v>
      </c>
      <c r="D107" s="28">
        <f>D108</f>
        <v>1700</v>
      </c>
      <c r="E107" s="28">
        <f>E108</f>
        <v>1652.92</v>
      </c>
      <c r="F107" s="43"/>
      <c r="G107" s="44">
        <f t="shared" ref="G107:G109" si="19">E107/D107*100</f>
        <v>97.230588235294121</v>
      </c>
      <c r="H107" s="48"/>
    </row>
    <row r="108" spans="1:8" s="46" customFormat="1" ht="73.5" customHeight="1" x14ac:dyDescent="0.25">
      <c r="A108" s="9" t="s">
        <v>306</v>
      </c>
      <c r="B108" s="49" t="s">
        <v>307</v>
      </c>
      <c r="C108" s="28">
        <v>0</v>
      </c>
      <c r="D108" s="28">
        <v>1700</v>
      </c>
      <c r="E108" s="28">
        <v>1652.92</v>
      </c>
      <c r="F108" s="43"/>
      <c r="G108" s="44">
        <f t="shared" si="19"/>
        <v>97.230588235294121</v>
      </c>
      <c r="H108" s="48"/>
    </row>
    <row r="109" spans="1:8" s="46" customFormat="1" ht="54.75" customHeight="1" x14ac:dyDescent="0.25">
      <c r="A109" s="51" t="s">
        <v>209</v>
      </c>
      <c r="B109" s="42" t="s">
        <v>210</v>
      </c>
      <c r="C109" s="28">
        <v>0</v>
      </c>
      <c r="D109" s="28">
        <f>D110+D111</f>
        <v>88300</v>
      </c>
      <c r="E109" s="28">
        <f>E110+E111</f>
        <v>89188.32</v>
      </c>
      <c r="F109" s="43"/>
      <c r="G109" s="44">
        <f t="shared" si="19"/>
        <v>101.0060249150623</v>
      </c>
      <c r="H109" s="48"/>
    </row>
    <row r="110" spans="1:8" s="46" customFormat="1" ht="39" customHeight="1" x14ac:dyDescent="0.25">
      <c r="A110" s="51" t="s">
        <v>208</v>
      </c>
      <c r="B110" s="42" t="s">
        <v>152</v>
      </c>
      <c r="C110" s="28">
        <v>0</v>
      </c>
      <c r="D110" s="28">
        <v>87800</v>
      </c>
      <c r="E110" s="28">
        <v>88888.320000000007</v>
      </c>
      <c r="F110" s="43"/>
      <c r="G110" s="44">
        <f>E110/D110*100</f>
        <v>101.2395444191344</v>
      </c>
      <c r="H110" s="48"/>
    </row>
    <row r="111" spans="1:8" s="46" customFormat="1" ht="69.75" customHeight="1" x14ac:dyDescent="0.25">
      <c r="A111" s="9" t="s">
        <v>310</v>
      </c>
      <c r="B111" s="42" t="s">
        <v>311</v>
      </c>
      <c r="C111" s="28"/>
      <c r="D111" s="28">
        <v>500</v>
      </c>
      <c r="E111" s="28">
        <v>300</v>
      </c>
      <c r="F111" s="43"/>
      <c r="G111" s="44">
        <f t="shared" ref="G111:G112" si="20">E111/D111*100</f>
        <v>60</v>
      </c>
      <c r="H111" s="48"/>
    </row>
    <row r="112" spans="1:8" s="46" customFormat="1" ht="57" customHeight="1" x14ac:dyDescent="0.25">
      <c r="A112" s="51" t="s">
        <v>212</v>
      </c>
      <c r="B112" s="49" t="s">
        <v>213</v>
      </c>
      <c r="C112" s="28">
        <v>0</v>
      </c>
      <c r="D112" s="28">
        <f>D113</f>
        <v>107750</v>
      </c>
      <c r="E112" s="28">
        <f>E113</f>
        <v>166984.53</v>
      </c>
      <c r="F112" s="43"/>
      <c r="G112" s="44">
        <f t="shared" si="20"/>
        <v>154.97404176334106</v>
      </c>
      <c r="H112" s="48"/>
    </row>
    <row r="113" spans="1:8" s="46" customFormat="1" ht="77.25" customHeight="1" x14ac:dyDescent="0.25">
      <c r="A113" s="51" t="s">
        <v>211</v>
      </c>
      <c r="B113" s="49" t="s">
        <v>160</v>
      </c>
      <c r="C113" s="28">
        <v>0</v>
      </c>
      <c r="D113" s="28">
        <v>107750</v>
      </c>
      <c r="E113" s="28">
        <v>166984.53</v>
      </c>
      <c r="F113" s="43"/>
      <c r="G113" s="44">
        <f t="shared" ref="G113:G118" si="21">E113/D113*100</f>
        <v>154.97404176334106</v>
      </c>
      <c r="H113" s="48"/>
    </row>
    <row r="114" spans="1:8" ht="40.5" customHeight="1" x14ac:dyDescent="0.25">
      <c r="A114" s="51" t="s">
        <v>215</v>
      </c>
      <c r="B114" s="42" t="s">
        <v>214</v>
      </c>
      <c r="C114" s="28">
        <f>C115</f>
        <v>0</v>
      </c>
      <c r="D114" s="28">
        <f>D115</f>
        <v>57000</v>
      </c>
      <c r="E114" s="28">
        <f>E115</f>
        <v>71069.5</v>
      </c>
      <c r="F114" s="43"/>
      <c r="G114" s="44">
        <f t="shared" si="21"/>
        <v>124.68333333333332</v>
      </c>
      <c r="H114" s="34"/>
    </row>
    <row r="115" spans="1:8" ht="55.5" customHeight="1" x14ac:dyDescent="0.25">
      <c r="A115" s="50" t="s">
        <v>216</v>
      </c>
      <c r="B115" s="10" t="s">
        <v>137</v>
      </c>
      <c r="C115" s="6">
        <v>0</v>
      </c>
      <c r="D115" s="6">
        <v>57000</v>
      </c>
      <c r="E115" s="6">
        <v>71069.5</v>
      </c>
      <c r="F115" s="43"/>
      <c r="G115" s="44">
        <f t="shared" si="21"/>
        <v>124.68333333333332</v>
      </c>
      <c r="H115" s="34"/>
    </row>
    <row r="116" spans="1:8" ht="96.75" customHeight="1" x14ac:dyDescent="0.25">
      <c r="A116" s="51" t="s">
        <v>218</v>
      </c>
      <c r="B116" s="42" t="s">
        <v>219</v>
      </c>
      <c r="C116" s="28">
        <v>0</v>
      </c>
      <c r="D116" s="28">
        <f>D117+D118</f>
        <v>705660</v>
      </c>
      <c r="E116" s="28">
        <f>E117+E118</f>
        <v>674389.72</v>
      </c>
      <c r="F116" s="43"/>
      <c r="G116" s="44">
        <f t="shared" si="21"/>
        <v>95.568647790720746</v>
      </c>
      <c r="H116" s="34"/>
    </row>
    <row r="117" spans="1:8" ht="69.75" customHeight="1" x14ac:dyDescent="0.25">
      <c r="A117" s="50" t="s">
        <v>217</v>
      </c>
      <c r="B117" s="10" t="s">
        <v>251</v>
      </c>
      <c r="C117" s="6">
        <v>0</v>
      </c>
      <c r="D117" s="6">
        <v>671660</v>
      </c>
      <c r="E117" s="6">
        <v>641015.94999999995</v>
      </c>
      <c r="F117" s="43"/>
      <c r="G117" s="44">
        <f t="shared" si="21"/>
        <v>95.437565137122931</v>
      </c>
      <c r="H117" s="29"/>
    </row>
    <row r="118" spans="1:8" ht="69.75" customHeight="1" x14ac:dyDescent="0.25">
      <c r="A118" s="9" t="s">
        <v>312</v>
      </c>
      <c r="B118" s="10" t="s">
        <v>313</v>
      </c>
      <c r="C118" s="6"/>
      <c r="D118" s="6">
        <v>34000</v>
      </c>
      <c r="E118" s="6">
        <v>33373.769999999997</v>
      </c>
      <c r="F118" s="43"/>
      <c r="G118" s="44">
        <f t="shared" si="21"/>
        <v>98.158147058823516</v>
      </c>
      <c r="H118" s="29"/>
    </row>
    <row r="119" spans="1:8" ht="29.25" customHeight="1" x14ac:dyDescent="0.25">
      <c r="A119" s="51" t="s">
        <v>222</v>
      </c>
      <c r="B119" s="42" t="s">
        <v>223</v>
      </c>
      <c r="C119" s="28">
        <v>0</v>
      </c>
      <c r="D119" s="28">
        <f>D121+D123</f>
        <v>124500</v>
      </c>
      <c r="E119" s="28">
        <f>E121+E123</f>
        <v>129632.98</v>
      </c>
      <c r="F119" s="43"/>
      <c r="G119" s="44">
        <f t="shared" ref="G119:G120" si="22">E119/D119*100</f>
        <v>104.12287550200803</v>
      </c>
      <c r="H119" s="45"/>
    </row>
    <row r="120" spans="1:8" ht="69.75" customHeight="1" x14ac:dyDescent="0.25">
      <c r="A120" s="50" t="s">
        <v>221</v>
      </c>
      <c r="B120" s="10" t="s">
        <v>224</v>
      </c>
      <c r="C120" s="6">
        <v>0</v>
      </c>
      <c r="D120" s="6">
        <f>D121</f>
        <v>120500</v>
      </c>
      <c r="E120" s="6">
        <f>E121</f>
        <v>129410.75</v>
      </c>
      <c r="F120" s="43"/>
      <c r="G120" s="44">
        <f t="shared" si="22"/>
        <v>107.3948132780083</v>
      </c>
      <c r="H120" s="29"/>
    </row>
    <row r="121" spans="1:8" ht="69.75" customHeight="1" x14ac:dyDescent="0.25">
      <c r="A121" s="50" t="s">
        <v>220</v>
      </c>
      <c r="B121" s="10" t="s">
        <v>314</v>
      </c>
      <c r="C121" s="6">
        <v>0</v>
      </c>
      <c r="D121" s="6">
        <v>120500</v>
      </c>
      <c r="E121" s="6">
        <v>129410.75</v>
      </c>
      <c r="F121" s="43"/>
      <c r="G121" s="44">
        <f>E121/D121*100</f>
        <v>107.3948132780083</v>
      </c>
      <c r="H121" s="29"/>
    </row>
    <row r="122" spans="1:8" ht="69.75" customHeight="1" x14ac:dyDescent="0.25">
      <c r="A122" s="50" t="s">
        <v>226</v>
      </c>
      <c r="B122" s="33" t="s">
        <v>227</v>
      </c>
      <c r="C122" s="6">
        <v>0</v>
      </c>
      <c r="D122" s="6">
        <f>D123</f>
        <v>4000</v>
      </c>
      <c r="E122" s="6">
        <f>E123</f>
        <v>222.23</v>
      </c>
      <c r="F122" s="43"/>
      <c r="G122" s="44">
        <f t="shared" ref="G122:G124" si="23">E122/D122*100</f>
        <v>5.5557499999999997</v>
      </c>
      <c r="H122" s="29"/>
    </row>
    <row r="123" spans="1:8" ht="69.75" customHeight="1" x14ac:dyDescent="0.25">
      <c r="A123" s="50" t="s">
        <v>225</v>
      </c>
      <c r="B123" s="33" t="s">
        <v>155</v>
      </c>
      <c r="C123" s="6">
        <v>0</v>
      </c>
      <c r="D123" s="6">
        <v>4000</v>
      </c>
      <c r="E123" s="6">
        <v>222.23</v>
      </c>
      <c r="F123" s="43"/>
      <c r="G123" s="44">
        <f t="shared" si="23"/>
        <v>5.5557499999999997</v>
      </c>
      <c r="H123" s="29"/>
    </row>
    <row r="124" spans="1:8" ht="23.25" customHeight="1" x14ac:dyDescent="0.25">
      <c r="A124" s="51" t="s">
        <v>229</v>
      </c>
      <c r="B124" s="42" t="s">
        <v>228</v>
      </c>
      <c r="C124" s="28">
        <v>0</v>
      </c>
      <c r="D124" s="28">
        <f>D125</f>
        <v>12000</v>
      </c>
      <c r="E124" s="28">
        <f>E125</f>
        <v>12000</v>
      </c>
      <c r="F124" s="43"/>
      <c r="G124" s="44">
        <f t="shared" si="23"/>
        <v>100</v>
      </c>
      <c r="H124" s="45"/>
    </row>
    <row r="125" spans="1:8" ht="103.5" customHeight="1" x14ac:dyDescent="0.25">
      <c r="A125" s="50" t="s">
        <v>230</v>
      </c>
      <c r="B125" s="10" t="s">
        <v>153</v>
      </c>
      <c r="C125" s="6">
        <v>0</v>
      </c>
      <c r="D125" s="6">
        <v>12000</v>
      </c>
      <c r="E125" s="6">
        <v>12000</v>
      </c>
      <c r="F125" s="43"/>
      <c r="G125" s="44">
        <f>E125/D125*100</f>
        <v>100</v>
      </c>
      <c r="H125" s="29"/>
    </row>
    <row r="126" spans="1:8" s="46" customFormat="1" ht="22.5" x14ac:dyDescent="0.25">
      <c r="A126" s="35" t="s">
        <v>100</v>
      </c>
      <c r="B126" s="36" t="s">
        <v>101</v>
      </c>
      <c r="C126" s="37">
        <f>C129</f>
        <v>90000</v>
      </c>
      <c r="D126" s="37">
        <f>D129</f>
        <v>288000</v>
      </c>
      <c r="E126" s="37">
        <f>E128+E130</f>
        <v>558198.88</v>
      </c>
      <c r="F126" s="38">
        <f t="shared" ref="F126:F130" si="24">E126/C126*100</f>
        <v>620.22097777777776</v>
      </c>
      <c r="G126" s="39">
        <f>E126/D126*100</f>
        <v>193.81905555555556</v>
      </c>
      <c r="H126" s="55" t="s">
        <v>136</v>
      </c>
    </row>
    <row r="127" spans="1:8" ht="22.5" customHeight="1" x14ac:dyDescent="0.25">
      <c r="A127" s="9" t="s">
        <v>102</v>
      </c>
      <c r="B127" s="10" t="s">
        <v>103</v>
      </c>
      <c r="C127" s="6">
        <v>0</v>
      </c>
      <c r="D127" s="6">
        <v>0</v>
      </c>
      <c r="E127" s="6">
        <f>E128</f>
        <v>48165.89</v>
      </c>
      <c r="F127" s="43"/>
      <c r="G127" s="44"/>
      <c r="H127" s="29"/>
    </row>
    <row r="128" spans="1:8" ht="28.5" customHeight="1" x14ac:dyDescent="0.25">
      <c r="A128" s="50" t="s">
        <v>231</v>
      </c>
      <c r="B128" s="33" t="s">
        <v>283</v>
      </c>
      <c r="C128" s="6">
        <v>0</v>
      </c>
      <c r="D128" s="6">
        <v>0</v>
      </c>
      <c r="E128" s="6">
        <v>48165.89</v>
      </c>
      <c r="F128" s="43"/>
      <c r="G128" s="44"/>
      <c r="H128" s="29"/>
    </row>
    <row r="129" spans="1:8" ht="24" customHeight="1" x14ac:dyDescent="0.25">
      <c r="A129" s="9" t="s">
        <v>104</v>
      </c>
      <c r="B129" s="10" t="s">
        <v>105</v>
      </c>
      <c r="C129" s="6">
        <f>C130</f>
        <v>90000</v>
      </c>
      <c r="D129" s="6">
        <f>D130</f>
        <v>288000</v>
      </c>
      <c r="E129" s="6">
        <f>E130</f>
        <v>510032.99</v>
      </c>
      <c r="F129" s="43">
        <f t="shared" si="24"/>
        <v>566.70332222222214</v>
      </c>
      <c r="G129" s="44">
        <f t="shared" ref="G129:G165" si="25">E129/D129*100</f>
        <v>177.09478819444445</v>
      </c>
      <c r="H129" s="29"/>
    </row>
    <row r="130" spans="1:8" ht="24" customHeight="1" x14ac:dyDescent="0.25">
      <c r="A130" s="50" t="s">
        <v>232</v>
      </c>
      <c r="B130" s="10" t="s">
        <v>250</v>
      </c>
      <c r="C130" s="6">
        <v>90000</v>
      </c>
      <c r="D130" s="6">
        <v>288000</v>
      </c>
      <c r="E130" s="6">
        <v>510032.99</v>
      </c>
      <c r="F130" s="43">
        <f t="shared" si="24"/>
        <v>566.70332222222214</v>
      </c>
      <c r="G130" s="44">
        <f t="shared" si="25"/>
        <v>177.09478819444445</v>
      </c>
      <c r="H130" s="29"/>
    </row>
    <row r="131" spans="1:8" s="46" customFormat="1" x14ac:dyDescent="0.25">
      <c r="A131" s="61" t="s">
        <v>106</v>
      </c>
      <c r="B131" s="62" t="s">
        <v>107</v>
      </c>
      <c r="C131" s="63">
        <f>C132</f>
        <v>482379161.21999997</v>
      </c>
      <c r="D131" s="63">
        <f>D132</f>
        <v>525555481.39999998</v>
      </c>
      <c r="E131" s="63">
        <f>E132</f>
        <v>499410727.49000007</v>
      </c>
      <c r="F131" s="64">
        <f t="shared" ref="F131:F138" si="26">E131/C131*100</f>
        <v>103.53074254429337</v>
      </c>
      <c r="G131" s="65">
        <f t="shared" si="25"/>
        <v>95.025310393423297</v>
      </c>
      <c r="H131" s="66"/>
    </row>
    <row r="132" spans="1:8" ht="42.75" customHeight="1" x14ac:dyDescent="0.25">
      <c r="A132" s="9" t="s">
        <v>108</v>
      </c>
      <c r="B132" s="10" t="s">
        <v>109</v>
      </c>
      <c r="C132" s="6">
        <f>C133+C137+C145+C164</f>
        <v>482379161.21999997</v>
      </c>
      <c r="D132" s="6">
        <f>D133+D137+D145+D164</f>
        <v>525555481.39999998</v>
      </c>
      <c r="E132" s="6">
        <f>E133+E137+E145+E164</f>
        <v>499410727.49000007</v>
      </c>
      <c r="F132" s="43">
        <f t="shared" si="26"/>
        <v>103.53074254429337</v>
      </c>
      <c r="G132" s="21">
        <f t="shared" si="25"/>
        <v>95.025310393423297</v>
      </c>
      <c r="H132" s="29"/>
    </row>
    <row r="133" spans="1:8" s="46" customFormat="1" ht="29.25" customHeight="1" x14ac:dyDescent="0.25">
      <c r="A133" s="68" t="s">
        <v>110</v>
      </c>
      <c r="B133" s="69" t="s">
        <v>111</v>
      </c>
      <c r="C133" s="70">
        <f>C134</f>
        <v>0</v>
      </c>
      <c r="D133" s="70">
        <f>D134+D136</f>
        <v>68201880</v>
      </c>
      <c r="E133" s="70">
        <f>E134+E136</f>
        <v>68201880</v>
      </c>
      <c r="F133" s="71"/>
      <c r="G133" s="72">
        <f t="shared" si="25"/>
        <v>100</v>
      </c>
      <c r="H133" s="73"/>
    </row>
    <row r="134" spans="1:8" ht="28.5" customHeight="1" x14ac:dyDescent="0.25">
      <c r="A134" s="9" t="s">
        <v>112</v>
      </c>
      <c r="B134" s="10" t="s">
        <v>113</v>
      </c>
      <c r="C134" s="6">
        <f>C135</f>
        <v>0</v>
      </c>
      <c r="D134" s="6">
        <f>D135</f>
        <v>24806880</v>
      </c>
      <c r="E134" s="6">
        <f t="shared" ref="E134" si="27">E135</f>
        <v>24806880</v>
      </c>
      <c r="F134" s="27"/>
      <c r="G134" s="21">
        <f t="shared" si="25"/>
        <v>100</v>
      </c>
      <c r="H134" s="29"/>
    </row>
    <row r="135" spans="1:8" ht="34.5" customHeight="1" x14ac:dyDescent="0.25">
      <c r="A135" s="47" t="s">
        <v>143</v>
      </c>
      <c r="B135" s="10" t="s">
        <v>263</v>
      </c>
      <c r="C135" s="6">
        <v>0</v>
      </c>
      <c r="D135" s="6">
        <v>24806880</v>
      </c>
      <c r="E135" s="28">
        <v>24806880</v>
      </c>
      <c r="F135" s="27"/>
      <c r="G135" s="21">
        <f t="shared" si="25"/>
        <v>100</v>
      </c>
      <c r="H135" s="29"/>
    </row>
    <row r="136" spans="1:8" ht="28.5" customHeight="1" x14ac:dyDescent="0.25">
      <c r="A136" s="9" t="s">
        <v>315</v>
      </c>
      <c r="B136" s="10" t="s">
        <v>316</v>
      </c>
      <c r="C136" s="6">
        <v>0</v>
      </c>
      <c r="D136" s="6">
        <v>43395000</v>
      </c>
      <c r="E136" s="28">
        <v>43395000</v>
      </c>
      <c r="F136" s="27"/>
      <c r="G136" s="21">
        <f t="shared" si="25"/>
        <v>100</v>
      </c>
      <c r="H136" s="29"/>
    </row>
    <row r="137" spans="1:8" s="46" customFormat="1" ht="33" customHeight="1" x14ac:dyDescent="0.25">
      <c r="A137" s="68" t="s">
        <v>114</v>
      </c>
      <c r="B137" s="69" t="s">
        <v>115</v>
      </c>
      <c r="C137" s="70">
        <f>C140+C143+C138</f>
        <v>219323275.36999997</v>
      </c>
      <c r="D137" s="70">
        <f>D138+D139+D142+D144</f>
        <v>187332474.84999999</v>
      </c>
      <c r="E137" s="70">
        <f>E138+E139+E142+E144</f>
        <v>173206581.49000001</v>
      </c>
      <c r="F137" s="71">
        <f t="shared" si="26"/>
        <v>78.973187500414284</v>
      </c>
      <c r="G137" s="72">
        <f t="shared" si="25"/>
        <v>92.459452974551908</v>
      </c>
      <c r="H137" s="73"/>
    </row>
    <row r="138" spans="1:8" s="46" customFormat="1" ht="57.75" customHeight="1" x14ac:dyDescent="0.25">
      <c r="A138" s="41" t="s">
        <v>274</v>
      </c>
      <c r="B138" s="42" t="s">
        <v>275</v>
      </c>
      <c r="C138" s="28">
        <v>3596458.39</v>
      </c>
      <c r="D138" s="28">
        <v>3596458.39</v>
      </c>
      <c r="E138" s="28">
        <v>3596458.39</v>
      </c>
      <c r="F138" s="27">
        <f t="shared" si="26"/>
        <v>100</v>
      </c>
      <c r="G138" s="44">
        <f t="shared" si="25"/>
        <v>100</v>
      </c>
      <c r="H138" s="45"/>
    </row>
    <row r="139" spans="1:8" ht="48.75" customHeight="1" x14ac:dyDescent="0.25">
      <c r="A139" s="9" t="s">
        <v>317</v>
      </c>
      <c r="B139" s="10" t="s">
        <v>318</v>
      </c>
      <c r="C139" s="6">
        <v>0</v>
      </c>
      <c r="D139" s="6">
        <v>129091020.41</v>
      </c>
      <c r="E139" s="28">
        <v>129091020.41</v>
      </c>
      <c r="F139" s="27"/>
      <c r="G139" s="44">
        <f t="shared" si="25"/>
        <v>100</v>
      </c>
      <c r="H139" s="29"/>
    </row>
    <row r="140" spans="1:8" x14ac:dyDescent="0.25">
      <c r="A140" s="9" t="s">
        <v>116</v>
      </c>
      <c r="B140" s="10" t="s">
        <v>117</v>
      </c>
      <c r="C140" s="6">
        <v>0</v>
      </c>
      <c r="D140" s="6">
        <f>D141</f>
        <v>0</v>
      </c>
      <c r="E140" s="6">
        <f>E141</f>
        <v>0</v>
      </c>
      <c r="F140" s="27"/>
      <c r="G140" s="21"/>
      <c r="H140" s="29"/>
    </row>
    <row r="141" spans="1:8" ht="28.5" customHeight="1" x14ac:dyDescent="0.25">
      <c r="A141" s="9" t="s">
        <v>144</v>
      </c>
      <c r="B141" s="10" t="s">
        <v>264</v>
      </c>
      <c r="C141" s="6">
        <v>0</v>
      </c>
      <c r="D141" s="6"/>
      <c r="E141" s="28"/>
      <c r="F141" s="27"/>
      <c r="G141" s="21"/>
      <c r="H141" s="29"/>
    </row>
    <row r="142" spans="1:8" ht="32.25" customHeight="1" x14ac:dyDescent="0.25">
      <c r="A142" s="9" t="s">
        <v>233</v>
      </c>
      <c r="B142" s="10" t="s">
        <v>265</v>
      </c>
      <c r="C142" s="6">
        <v>0</v>
      </c>
      <c r="D142" s="6">
        <v>7109349.3600000003</v>
      </c>
      <c r="E142" s="28">
        <v>7109349.3600000003</v>
      </c>
      <c r="F142" s="27"/>
      <c r="G142" s="21">
        <f t="shared" si="25"/>
        <v>100</v>
      </c>
      <c r="H142" s="29"/>
    </row>
    <row r="143" spans="1:8" x14ac:dyDescent="0.25">
      <c r="A143" s="9" t="s">
        <v>118</v>
      </c>
      <c r="B143" s="10" t="s">
        <v>119</v>
      </c>
      <c r="C143" s="6">
        <f>C144</f>
        <v>215726816.97999999</v>
      </c>
      <c r="D143" s="6">
        <f>D144</f>
        <v>47535646.689999998</v>
      </c>
      <c r="E143" s="28">
        <f>E144</f>
        <v>33409753.329999998</v>
      </c>
      <c r="F143" s="27">
        <f t="shared" ref="F143:F157" si="28">E143/C143*100</f>
        <v>15.487065445877048</v>
      </c>
      <c r="G143" s="21">
        <f t="shared" si="25"/>
        <v>70.283578022781711</v>
      </c>
      <c r="H143" s="29"/>
    </row>
    <row r="144" spans="1:8" ht="19.5" customHeight="1" x14ac:dyDescent="0.25">
      <c r="A144" s="47" t="s">
        <v>145</v>
      </c>
      <c r="B144" s="10" t="s">
        <v>266</v>
      </c>
      <c r="C144" s="6">
        <v>215726816.97999999</v>
      </c>
      <c r="D144" s="6">
        <v>47535646.689999998</v>
      </c>
      <c r="E144" s="6">
        <v>33409753.329999998</v>
      </c>
      <c r="F144" s="27">
        <f t="shared" si="28"/>
        <v>15.487065445877048</v>
      </c>
      <c r="G144" s="21">
        <f t="shared" si="25"/>
        <v>70.283578022781711</v>
      </c>
      <c r="H144" s="29"/>
    </row>
    <row r="145" spans="1:8" s="46" customFormat="1" ht="27.75" customHeight="1" x14ac:dyDescent="0.25">
      <c r="A145" s="68" t="s">
        <v>120</v>
      </c>
      <c r="B145" s="69" t="s">
        <v>121</v>
      </c>
      <c r="C145" s="70">
        <f>C146+C148+C152+C158+C151+C156+C155+C154</f>
        <v>246207885.84999999</v>
      </c>
      <c r="D145" s="70">
        <f>D147+D149+D151+D153+D154+D155+D157+D159+D161+D163</f>
        <v>253173126.55000001</v>
      </c>
      <c r="E145" s="70">
        <f>E147+E149+E151+E153+E154+E155+E157+E159+E161+E163</f>
        <v>243977166.95000002</v>
      </c>
      <c r="F145" s="71">
        <f t="shared" si="28"/>
        <v>99.093969353459684</v>
      </c>
      <c r="G145" s="72">
        <f t="shared" si="25"/>
        <v>96.367718910251781</v>
      </c>
      <c r="H145" s="73"/>
    </row>
    <row r="146" spans="1:8" ht="43.5" customHeight="1" x14ac:dyDescent="0.25">
      <c r="A146" s="9" t="s">
        <v>122</v>
      </c>
      <c r="B146" s="10" t="s">
        <v>123</v>
      </c>
      <c r="C146" s="6">
        <f>C147</f>
        <v>220098227.59999999</v>
      </c>
      <c r="D146" s="6">
        <f t="shared" ref="D146:E146" si="29">D147</f>
        <v>233349975.30000001</v>
      </c>
      <c r="E146" s="6">
        <f t="shared" si="29"/>
        <v>227582743.90000001</v>
      </c>
      <c r="F146" s="27">
        <f t="shared" si="28"/>
        <v>103.40053456205116</v>
      </c>
      <c r="G146" s="21">
        <f t="shared" si="25"/>
        <v>97.528505673683696</v>
      </c>
      <c r="H146" s="29"/>
    </row>
    <row r="147" spans="1:8" ht="42" customHeight="1" x14ac:dyDescent="0.25">
      <c r="A147" s="47" t="s">
        <v>146</v>
      </c>
      <c r="B147" s="10" t="s">
        <v>267</v>
      </c>
      <c r="C147" s="6">
        <v>220098227.59999999</v>
      </c>
      <c r="D147" s="6">
        <v>233349975.30000001</v>
      </c>
      <c r="E147" s="28">
        <v>227582743.90000001</v>
      </c>
      <c r="F147" s="27">
        <f t="shared" si="28"/>
        <v>103.40053456205116</v>
      </c>
      <c r="G147" s="21">
        <f t="shared" si="25"/>
        <v>97.528505673683696</v>
      </c>
      <c r="H147" s="29"/>
    </row>
    <row r="148" spans="1:8" ht="75" customHeight="1" x14ac:dyDescent="0.25">
      <c r="A148" s="47" t="s">
        <v>124</v>
      </c>
      <c r="B148" s="10" t="s">
        <v>125</v>
      </c>
      <c r="C148" s="6">
        <f>C149</f>
        <v>3296769</v>
      </c>
      <c r="D148" s="6">
        <f>D149</f>
        <v>3213586</v>
      </c>
      <c r="E148" s="6">
        <f>E149</f>
        <v>2911264.77</v>
      </c>
      <c r="F148" s="27">
        <f t="shared" si="28"/>
        <v>88.306604739367543</v>
      </c>
      <c r="G148" s="21">
        <f t="shared" si="25"/>
        <v>90.592402692817302</v>
      </c>
      <c r="H148" s="29"/>
    </row>
    <row r="149" spans="1:8" ht="65.25" customHeight="1" x14ac:dyDescent="0.25">
      <c r="A149" s="9" t="s">
        <v>147</v>
      </c>
      <c r="B149" s="10" t="s">
        <v>268</v>
      </c>
      <c r="C149" s="6">
        <v>3296769</v>
      </c>
      <c r="D149" s="6">
        <v>3213586</v>
      </c>
      <c r="E149" s="28">
        <v>2911264.77</v>
      </c>
      <c r="F149" s="27">
        <f t="shared" si="28"/>
        <v>88.306604739367543</v>
      </c>
      <c r="G149" s="21">
        <f t="shared" si="25"/>
        <v>90.592402692817302</v>
      </c>
      <c r="H149" s="29"/>
    </row>
    <row r="150" spans="1:8" ht="43.5" customHeight="1" x14ac:dyDescent="0.25">
      <c r="A150" s="9" t="s">
        <v>279</v>
      </c>
      <c r="B150" s="10" t="s">
        <v>278</v>
      </c>
      <c r="C150" s="6">
        <f>C151</f>
        <v>333583</v>
      </c>
      <c r="D150" s="6">
        <f>D151</f>
        <v>333583</v>
      </c>
      <c r="E150" s="28">
        <f>E151</f>
        <v>333583</v>
      </c>
      <c r="F150" s="27">
        <f t="shared" si="28"/>
        <v>100</v>
      </c>
      <c r="G150" s="21">
        <f t="shared" si="25"/>
        <v>100</v>
      </c>
      <c r="H150" s="29"/>
    </row>
    <row r="151" spans="1:8" ht="42.75" customHeight="1" x14ac:dyDescent="0.25">
      <c r="A151" s="9" t="s">
        <v>276</v>
      </c>
      <c r="B151" s="10" t="s">
        <v>277</v>
      </c>
      <c r="C151" s="6">
        <v>333583</v>
      </c>
      <c r="D151" s="6">
        <v>333583</v>
      </c>
      <c r="E151" s="28">
        <v>333583</v>
      </c>
      <c r="F151" s="27">
        <f t="shared" si="28"/>
        <v>100</v>
      </c>
      <c r="G151" s="21">
        <f t="shared" si="25"/>
        <v>100</v>
      </c>
      <c r="H151" s="29"/>
    </row>
    <row r="152" spans="1:8" ht="54" customHeight="1" x14ac:dyDescent="0.25">
      <c r="A152" s="9" t="s">
        <v>126</v>
      </c>
      <c r="B152" s="10" t="s">
        <v>127</v>
      </c>
      <c r="C152" s="6">
        <f>C153</f>
        <v>35472</v>
      </c>
      <c r="D152" s="6">
        <f>D153</f>
        <v>35472</v>
      </c>
      <c r="E152" s="6">
        <f>E153</f>
        <v>35472</v>
      </c>
      <c r="F152" s="27">
        <f t="shared" si="28"/>
        <v>100</v>
      </c>
      <c r="G152" s="21">
        <f t="shared" si="25"/>
        <v>100</v>
      </c>
      <c r="H152" s="29"/>
    </row>
    <row r="153" spans="1:8" ht="55.5" customHeight="1" x14ac:dyDescent="0.25">
      <c r="A153" s="9" t="s">
        <v>148</v>
      </c>
      <c r="B153" s="10" t="s">
        <v>269</v>
      </c>
      <c r="C153" s="6">
        <v>35472</v>
      </c>
      <c r="D153" s="6">
        <v>35472</v>
      </c>
      <c r="E153" s="28">
        <v>35472</v>
      </c>
      <c r="F153" s="27">
        <f t="shared" si="28"/>
        <v>100</v>
      </c>
      <c r="G153" s="21">
        <f t="shared" si="25"/>
        <v>100</v>
      </c>
      <c r="H153" s="29"/>
    </row>
    <row r="154" spans="1:8" ht="54" customHeight="1" x14ac:dyDescent="0.25">
      <c r="A154" s="47" t="s">
        <v>234</v>
      </c>
      <c r="B154" s="10" t="s">
        <v>270</v>
      </c>
      <c r="C154" s="6">
        <v>888262.25</v>
      </c>
      <c r="D154" s="6">
        <v>888262.25</v>
      </c>
      <c r="E154" s="28">
        <v>233131.78</v>
      </c>
      <c r="F154" s="27">
        <f t="shared" si="28"/>
        <v>26.245827738373436</v>
      </c>
      <c r="G154" s="21">
        <f t="shared" si="25"/>
        <v>26.245827738373436</v>
      </c>
      <c r="H154" s="29"/>
    </row>
    <row r="155" spans="1:8" ht="64.5" customHeight="1" x14ac:dyDescent="0.25">
      <c r="A155" s="9" t="s">
        <v>235</v>
      </c>
      <c r="B155" s="10" t="s">
        <v>273</v>
      </c>
      <c r="C155" s="6">
        <v>19938450</v>
      </c>
      <c r="D155" s="6">
        <v>11412100</v>
      </c>
      <c r="E155" s="28">
        <v>9067512</v>
      </c>
      <c r="F155" s="27">
        <f t="shared" si="28"/>
        <v>45.477517058748298</v>
      </c>
      <c r="G155" s="21">
        <f t="shared" si="25"/>
        <v>79.455244871671297</v>
      </c>
      <c r="H155" s="29"/>
    </row>
    <row r="156" spans="1:8" ht="31.5" customHeight="1" x14ac:dyDescent="0.25">
      <c r="A156" s="9" t="s">
        <v>280</v>
      </c>
      <c r="B156" s="10" t="s">
        <v>282</v>
      </c>
      <c r="C156" s="6">
        <f>C157</f>
        <v>255960</v>
      </c>
      <c r="D156" s="6">
        <f t="shared" ref="D156:E156" si="30">D157</f>
        <v>255960</v>
      </c>
      <c r="E156" s="6">
        <f t="shared" si="30"/>
        <v>129271.5</v>
      </c>
      <c r="F156" s="27">
        <f t="shared" si="28"/>
        <v>50.504571026722921</v>
      </c>
      <c r="G156" s="21">
        <f t="shared" si="25"/>
        <v>50.504571026722921</v>
      </c>
      <c r="H156" s="29"/>
    </row>
    <row r="157" spans="1:8" ht="34.5" customHeight="1" x14ac:dyDescent="0.25">
      <c r="A157" s="9" t="s">
        <v>280</v>
      </c>
      <c r="B157" s="10" t="s">
        <v>281</v>
      </c>
      <c r="C157" s="6">
        <v>255960</v>
      </c>
      <c r="D157" s="6">
        <v>255960</v>
      </c>
      <c r="E157" s="28">
        <v>129271.5</v>
      </c>
      <c r="F157" s="27">
        <f t="shared" si="28"/>
        <v>50.504571026722921</v>
      </c>
      <c r="G157" s="21">
        <f t="shared" si="25"/>
        <v>50.504571026722921</v>
      </c>
      <c r="H157" s="29"/>
    </row>
    <row r="158" spans="1:8" ht="36" customHeight="1" x14ac:dyDescent="0.25">
      <c r="A158" s="9" t="s">
        <v>128</v>
      </c>
      <c r="B158" s="10" t="s">
        <v>129</v>
      </c>
      <c r="C158" s="6">
        <f>C159</f>
        <v>1361162</v>
      </c>
      <c r="D158" s="6">
        <f>D159</f>
        <v>1395192</v>
      </c>
      <c r="E158" s="6">
        <f>E159</f>
        <v>1395192</v>
      </c>
      <c r="F158" s="27">
        <f>E158/C158*100</f>
        <v>102.50006979330894</v>
      </c>
      <c r="G158" s="21">
        <f t="shared" si="25"/>
        <v>100</v>
      </c>
      <c r="H158" s="29"/>
    </row>
    <row r="159" spans="1:8" ht="41.25" customHeight="1" x14ac:dyDescent="0.25">
      <c r="A159" s="9" t="s">
        <v>149</v>
      </c>
      <c r="B159" s="10" t="s">
        <v>271</v>
      </c>
      <c r="C159" s="6">
        <v>1361162</v>
      </c>
      <c r="D159" s="6">
        <v>1395192</v>
      </c>
      <c r="E159" s="28">
        <v>1395192</v>
      </c>
      <c r="F159" s="27">
        <f>E159/C159*100</f>
        <v>102.50006979330894</v>
      </c>
      <c r="G159" s="21">
        <f t="shared" si="25"/>
        <v>100</v>
      </c>
      <c r="H159" s="29"/>
    </row>
    <row r="160" spans="1:8" ht="42" customHeight="1" x14ac:dyDescent="0.25">
      <c r="A160" s="9" t="s">
        <v>321</v>
      </c>
      <c r="B160" s="10" t="s">
        <v>322</v>
      </c>
      <c r="C160" s="6">
        <v>0</v>
      </c>
      <c r="D160" s="6">
        <f>D161</f>
        <v>2016764</v>
      </c>
      <c r="E160" s="28">
        <f>E161</f>
        <v>2016764</v>
      </c>
      <c r="F160" s="27"/>
      <c r="G160" s="21">
        <f t="shared" si="25"/>
        <v>100</v>
      </c>
      <c r="H160" s="29"/>
    </row>
    <row r="161" spans="1:8" ht="39" customHeight="1" x14ac:dyDescent="0.25">
      <c r="A161" s="9" t="s">
        <v>319</v>
      </c>
      <c r="B161" s="10" t="s">
        <v>320</v>
      </c>
      <c r="C161" s="6">
        <v>0</v>
      </c>
      <c r="D161" s="6">
        <v>2016764</v>
      </c>
      <c r="E161" s="28">
        <v>2016764</v>
      </c>
      <c r="F161" s="27"/>
      <c r="G161" s="21">
        <f t="shared" si="25"/>
        <v>100</v>
      </c>
      <c r="H161" s="29"/>
    </row>
    <row r="162" spans="1:8" ht="39" customHeight="1" x14ac:dyDescent="0.25">
      <c r="A162" s="9" t="s">
        <v>324</v>
      </c>
      <c r="B162" s="10" t="s">
        <v>326</v>
      </c>
      <c r="C162" s="6">
        <v>0</v>
      </c>
      <c r="D162" s="6">
        <f>D163</f>
        <v>272232</v>
      </c>
      <c r="E162" s="28">
        <f>E163</f>
        <v>272232</v>
      </c>
      <c r="F162" s="27"/>
      <c r="G162" s="21">
        <f t="shared" si="25"/>
        <v>100</v>
      </c>
      <c r="H162" s="29"/>
    </row>
    <row r="163" spans="1:8" ht="39" customHeight="1" x14ac:dyDescent="0.25">
      <c r="A163" s="9" t="s">
        <v>323</v>
      </c>
      <c r="B163" s="10" t="s">
        <v>325</v>
      </c>
      <c r="C163" s="6">
        <v>0</v>
      </c>
      <c r="D163" s="6">
        <v>272232</v>
      </c>
      <c r="E163" s="28">
        <v>272232</v>
      </c>
      <c r="F163" s="27"/>
      <c r="G163" s="21">
        <f t="shared" si="25"/>
        <v>100</v>
      </c>
      <c r="H163" s="29"/>
    </row>
    <row r="164" spans="1:8" s="46" customFormat="1" x14ac:dyDescent="0.25">
      <c r="A164" s="68" t="s">
        <v>130</v>
      </c>
      <c r="B164" s="69" t="s">
        <v>131</v>
      </c>
      <c r="C164" s="70">
        <f>C165</f>
        <v>16848000</v>
      </c>
      <c r="D164" s="70">
        <f>D165</f>
        <v>16848000</v>
      </c>
      <c r="E164" s="70">
        <f>E165</f>
        <v>14025099.050000001</v>
      </c>
      <c r="F164" s="71">
        <f t="shared" ref="F164:F165" si="31">E164/C164*100</f>
        <v>83.244889897910738</v>
      </c>
      <c r="G164" s="72">
        <f t="shared" si="25"/>
        <v>83.244889897910738</v>
      </c>
      <c r="H164" s="73"/>
    </row>
    <row r="165" spans="1:8" ht="78" customHeight="1" x14ac:dyDescent="0.25">
      <c r="A165" s="9" t="s">
        <v>236</v>
      </c>
      <c r="B165" s="10" t="s">
        <v>272</v>
      </c>
      <c r="C165" s="6">
        <v>16848000</v>
      </c>
      <c r="D165" s="6">
        <v>16848000</v>
      </c>
      <c r="E165" s="28">
        <v>14025099.050000001</v>
      </c>
      <c r="F165" s="27">
        <f t="shared" si="31"/>
        <v>83.244889897910738</v>
      </c>
      <c r="G165" s="44">
        <f t="shared" si="25"/>
        <v>83.244889897910738</v>
      </c>
      <c r="H165" s="29"/>
    </row>
  </sheetData>
  <mergeCells count="9">
    <mergeCell ref="A5:H5"/>
    <mergeCell ref="A7:A8"/>
    <mergeCell ref="B7:B8"/>
    <mergeCell ref="C7:C8"/>
    <mergeCell ref="D7:D8"/>
    <mergeCell ref="E7:E8"/>
    <mergeCell ref="F7:F8"/>
    <mergeCell ref="G7:G8"/>
    <mergeCell ref="H7:H8"/>
  </mergeCells>
  <pageMargins left="0.78740157480314965" right="0.39370078740157483" top="0.59055118110236227" bottom="0.39370078740157483" header="0" footer="0"/>
  <pageSetup paperSize="9" scale="48" fitToHeight="0" orientation="landscape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A50DC79-E918-4A6B-BBAC-5451BBE814F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2021</vt:lpstr>
      <vt:lpstr>'Доходы 2021'!Заголовки_для_печати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104</cp:lastModifiedBy>
  <cp:lastPrinted>2020-05-28T01:32:07Z</cp:lastPrinted>
  <dcterms:created xsi:type="dcterms:W3CDTF">2020-01-28T23:28:04Z</dcterms:created>
  <dcterms:modified xsi:type="dcterms:W3CDTF">2022-04-25T05:17:58Z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0503317G_20160101.xlsx</vt:lpwstr>
  </property>
  <property fmtid="{D5CDD505-2E9C-101B-9397-08002B2CF9AE}" pid="3" name="Название отчета">
    <vt:lpwstr>0503317G_20160101.xlsx</vt:lpwstr>
  </property>
  <property fmtid="{D5CDD505-2E9C-101B-9397-08002B2CF9AE}" pid="4" name="Версия клиента">
    <vt:lpwstr>19.2.1.31086</vt:lpwstr>
  </property>
  <property fmtid="{D5CDD505-2E9C-101B-9397-08002B2CF9AE}" pid="5" name="Версия базы">
    <vt:lpwstr>18.2.0.67165802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rn20024_3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